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Mgr. Michal Magda\Ovčie\MAS_SKALA_IROP_2021\VO\"/>
    </mc:Choice>
  </mc:AlternateContent>
  <bookViews>
    <workbookView xWindow="-120" yWindow="-120" windowWidth="29040" windowHeight="15840"/>
  </bookViews>
  <sheets>
    <sheet name="Rekapitulácia stavby" sheetId="1" r:id="rId1"/>
    <sheet name="01 - Búracie práce" sheetId="2" r:id="rId2"/>
    <sheet name="02 - Novovybudované konšt..." sheetId="3" r:id="rId3"/>
    <sheet name="03 - Elektroinštalácie" sheetId="4" r:id="rId4"/>
    <sheet name="04 - Interiér" sheetId="5" r:id="rId5"/>
    <sheet name="05 - Ústredné vykurovanie" sheetId="6" r:id="rId6"/>
    <sheet name="06 - Zdravotechnika" sheetId="7" r:id="rId7"/>
  </sheets>
  <definedNames>
    <definedName name="_xlnm._FilterDatabase" localSheetId="1" hidden="1">'01 - Búracie práce'!$C$121:$K$139</definedName>
    <definedName name="_xlnm._FilterDatabase" localSheetId="2" hidden="1">'02 - Novovybudované konšt...'!$C$129:$K$187</definedName>
    <definedName name="_xlnm._FilterDatabase" localSheetId="3" hidden="1">'03 - Elektroinštalácie'!$C$118:$K$156</definedName>
    <definedName name="_xlnm._FilterDatabase" localSheetId="4" hidden="1">'04 - Interiér'!$C$115:$K$119</definedName>
    <definedName name="_xlnm._FilterDatabase" localSheetId="5" hidden="1">'05 - Ústredné vykurovanie'!$C$119:$K$149</definedName>
    <definedName name="_xlnm._FilterDatabase" localSheetId="6" hidden="1">'06 - Zdravotechnika'!$C$126:$K$191</definedName>
    <definedName name="_xlnm.Print_Titles" localSheetId="1">'01 - Búracie práce'!$121:$121</definedName>
    <definedName name="_xlnm.Print_Titles" localSheetId="2">'02 - Novovybudované konšt...'!$129:$129</definedName>
    <definedName name="_xlnm.Print_Titles" localSheetId="3">'03 - Elektroinštalácie'!$118:$118</definedName>
    <definedName name="_xlnm.Print_Titles" localSheetId="4">'04 - Interiér'!$115:$115</definedName>
    <definedName name="_xlnm.Print_Titles" localSheetId="5">'05 - Ústredné vykurovanie'!$119:$119</definedName>
    <definedName name="_xlnm.Print_Titles" localSheetId="6">'06 - Zdravotechnika'!$126:$126</definedName>
    <definedName name="_xlnm.Print_Titles" localSheetId="0">'Rekapitulácia stavby'!$92:$92</definedName>
    <definedName name="_xlnm.Print_Area" localSheetId="1">'01 - Búracie práce'!$C$4:$J$76,'01 - Búracie práce'!$C$82:$J$103,'01 - Búracie práce'!$C$109:$J$139</definedName>
    <definedName name="_xlnm.Print_Area" localSheetId="2">'02 - Novovybudované konšt...'!$C$4:$J$76,'02 - Novovybudované konšt...'!$C$82:$J$111,'02 - Novovybudované konšt...'!$C$117:$J$187</definedName>
    <definedName name="_xlnm.Print_Area" localSheetId="3">'03 - Elektroinštalácie'!$C$4:$J$76,'03 - Elektroinštalácie'!$C$82:$J$100,'03 - Elektroinštalácie'!$C$106:$J$156</definedName>
    <definedName name="_xlnm.Print_Area" localSheetId="4">'04 - Interiér'!$C$4:$J$76,'04 - Interiér'!$C$82:$J$97,'04 - Interiér'!$C$103:$J$119</definedName>
    <definedName name="_xlnm.Print_Area" localSheetId="5">'05 - Ústredné vykurovanie'!$C$4:$J$76,'05 - Ústredné vykurovanie'!$C$82:$J$101,'05 - Ústredné vykurovanie'!$C$107:$J$149</definedName>
    <definedName name="_xlnm.Print_Area" localSheetId="6">'06 - Zdravotechnika'!$C$4:$J$76,'06 - Zdravotechnika'!$C$82:$J$108,'06 - Zdravotechnika'!$C$114:$J$191</definedName>
    <definedName name="_xlnm.Print_Area" localSheetId="0">'Rekapitulácia stavby'!$D$4:$AO$76,'Rekapitulácia stavby'!$C$82:$AQ$101</definedName>
  </definedNames>
  <calcPr calcId="152511"/>
</workbook>
</file>

<file path=xl/calcChain.xml><?xml version="1.0" encoding="utf-8"?>
<calcChain xmlns="http://schemas.openxmlformats.org/spreadsheetml/2006/main">
  <c r="J125" i="2" l="1"/>
  <c r="BF125" i="2" s="1"/>
  <c r="P125" i="2"/>
  <c r="R125" i="2"/>
  <c r="T125" i="2"/>
  <c r="BE125" i="2"/>
  <c r="BG125" i="2"/>
  <c r="BH125" i="2"/>
  <c r="BI125" i="2"/>
  <c r="BK125" i="2"/>
  <c r="J177" i="3"/>
  <c r="BF177" i="3" s="1"/>
  <c r="P177" i="3"/>
  <c r="R177" i="3"/>
  <c r="R175" i="3" s="1"/>
  <c r="T177" i="3"/>
  <c r="T175" i="3" s="1"/>
  <c r="BE177" i="3"/>
  <c r="BG177" i="3"/>
  <c r="BH177" i="3"/>
  <c r="BI177" i="3"/>
  <c r="BK177" i="3"/>
  <c r="J176" i="3"/>
  <c r="BF176" i="3" s="1"/>
  <c r="P176" i="3"/>
  <c r="R176" i="3"/>
  <c r="T176" i="3"/>
  <c r="BE176" i="3"/>
  <c r="BG176" i="3"/>
  <c r="BH176" i="3"/>
  <c r="BI176" i="3"/>
  <c r="BK176" i="3"/>
  <c r="J130" i="7"/>
  <c r="BF130" i="7" s="1"/>
  <c r="P130" i="7"/>
  <c r="R130" i="7"/>
  <c r="T130" i="7"/>
  <c r="BE130" i="7"/>
  <c r="BG130" i="7"/>
  <c r="BH130" i="7"/>
  <c r="BI130" i="7"/>
  <c r="BK130" i="7"/>
  <c r="J131" i="7"/>
  <c r="BF131" i="7" s="1"/>
  <c r="P131" i="7"/>
  <c r="R131" i="7"/>
  <c r="T131" i="7"/>
  <c r="BE131" i="7"/>
  <c r="BG131" i="7"/>
  <c r="BH131" i="7"/>
  <c r="BI131" i="7"/>
  <c r="BK131" i="7"/>
  <c r="J168" i="3"/>
  <c r="J170" i="3"/>
  <c r="J171" i="3"/>
  <c r="J172" i="3"/>
  <c r="J173" i="3"/>
  <c r="J174" i="3"/>
  <c r="J179" i="3"/>
  <c r="J180" i="3"/>
  <c r="J181" i="3"/>
  <c r="J183" i="3"/>
  <c r="BF183" i="3" s="1"/>
  <c r="J185" i="3"/>
  <c r="BF185" i="3" s="1"/>
  <c r="J186" i="3"/>
  <c r="BF186" i="3" s="1"/>
  <c r="J187" i="3"/>
  <c r="BF187" i="3" s="1"/>
  <c r="P183" i="3"/>
  <c r="R183" i="3"/>
  <c r="T183" i="3"/>
  <c r="BE183" i="3"/>
  <c r="BG183" i="3"/>
  <c r="BH183" i="3"/>
  <c r="BI183" i="3"/>
  <c r="BK183" i="3"/>
  <c r="P185" i="3"/>
  <c r="R185" i="3"/>
  <c r="T185" i="3"/>
  <c r="BE185" i="3"/>
  <c r="BG185" i="3"/>
  <c r="BH185" i="3"/>
  <c r="BI185" i="3"/>
  <c r="BK185" i="3"/>
  <c r="P186" i="3"/>
  <c r="R186" i="3"/>
  <c r="T186" i="3"/>
  <c r="BE186" i="3"/>
  <c r="BG186" i="3"/>
  <c r="BH186" i="3"/>
  <c r="BI186" i="3"/>
  <c r="BK186" i="3"/>
  <c r="P187" i="3"/>
  <c r="R187" i="3"/>
  <c r="T187" i="3"/>
  <c r="BE187" i="3"/>
  <c r="BG187" i="3"/>
  <c r="BH187" i="3"/>
  <c r="BI187" i="3"/>
  <c r="BK187" i="3"/>
  <c r="BK175" i="3" l="1"/>
  <c r="J175" i="3" s="1"/>
  <c r="P175" i="3"/>
  <c r="BK184" i="3"/>
  <c r="J184" i="3" s="1"/>
  <c r="R129" i="7"/>
  <c r="P129" i="7"/>
  <c r="T129" i="7"/>
  <c r="BK129" i="7"/>
  <c r="J129" i="7" s="1"/>
  <c r="BK182" i="3"/>
  <c r="J182" i="3" s="1"/>
  <c r="T184" i="3"/>
  <c r="R184" i="3"/>
  <c r="P184" i="3"/>
  <c r="R182" i="3"/>
  <c r="T182" i="3"/>
  <c r="P182" i="3"/>
  <c r="J37" i="7"/>
  <c r="J36" i="7"/>
  <c r="AY100" i="1" s="1"/>
  <c r="J35" i="7"/>
  <c r="AX100" i="1" s="1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J124" i="7"/>
  <c r="J123" i="7"/>
  <c r="F121" i="7"/>
  <c r="E119" i="7"/>
  <c r="J92" i="7"/>
  <c r="J91" i="7"/>
  <c r="F89" i="7"/>
  <c r="E87" i="7"/>
  <c r="J18" i="7"/>
  <c r="E18" i="7"/>
  <c r="F124" i="7" s="1"/>
  <c r="J17" i="7"/>
  <c r="J15" i="7"/>
  <c r="E15" i="7"/>
  <c r="F123" i="7" s="1"/>
  <c r="J14" i="7"/>
  <c r="J12" i="7"/>
  <c r="J121" i="7" s="1"/>
  <c r="E7" i="7"/>
  <c r="E85" i="7" s="1"/>
  <c r="J37" i="6"/>
  <c r="J36" i="6"/>
  <c r="AY99" i="1" s="1"/>
  <c r="J35" i="6"/>
  <c r="AX99" i="1" s="1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J117" i="6"/>
  <c r="J116" i="6"/>
  <c r="F114" i="6"/>
  <c r="E112" i="6"/>
  <c r="J92" i="6"/>
  <c r="J91" i="6"/>
  <c r="F89" i="6"/>
  <c r="E87" i="6"/>
  <c r="J18" i="6"/>
  <c r="E18" i="6"/>
  <c r="F117" i="6" s="1"/>
  <c r="J17" i="6"/>
  <c r="J15" i="6"/>
  <c r="E15" i="6"/>
  <c r="F91" i="6" s="1"/>
  <c r="J14" i="6"/>
  <c r="J12" i="6"/>
  <c r="J114" i="6" s="1"/>
  <c r="E7" i="6"/>
  <c r="E85" i="6" s="1"/>
  <c r="J37" i="5"/>
  <c r="J36" i="5"/>
  <c r="AY98" i="1" s="1"/>
  <c r="J35" i="5"/>
  <c r="AX98" i="1"/>
  <c r="BI119" i="5"/>
  <c r="BH119" i="5"/>
  <c r="BG119" i="5"/>
  <c r="BE119" i="5"/>
  <c r="T119" i="5"/>
  <c r="R119" i="5"/>
  <c r="P119" i="5"/>
  <c r="BI118" i="5"/>
  <c r="BH118" i="5"/>
  <c r="BG118" i="5"/>
  <c r="BE118" i="5"/>
  <c r="T118" i="5"/>
  <c r="R118" i="5"/>
  <c r="P118" i="5"/>
  <c r="BI117" i="5"/>
  <c r="BH117" i="5"/>
  <c r="BG117" i="5"/>
  <c r="BE117" i="5"/>
  <c r="T117" i="5"/>
  <c r="R117" i="5"/>
  <c r="P117" i="5"/>
  <c r="J113" i="5"/>
  <c r="J112" i="5"/>
  <c r="F110" i="5"/>
  <c r="E108" i="5"/>
  <c r="J92" i="5"/>
  <c r="J91" i="5"/>
  <c r="F89" i="5"/>
  <c r="E87" i="5"/>
  <c r="J18" i="5"/>
  <c r="E18" i="5"/>
  <c r="F113" i="5" s="1"/>
  <c r="J17" i="5"/>
  <c r="J15" i="5"/>
  <c r="E15" i="5"/>
  <c r="F112" i="5" s="1"/>
  <c r="J14" i="5"/>
  <c r="J12" i="5"/>
  <c r="J110" i="5" s="1"/>
  <c r="E7" i="5"/>
  <c r="E85" i="5" s="1"/>
  <c r="J37" i="4"/>
  <c r="J36" i="4"/>
  <c r="AY97" i="1" s="1"/>
  <c r="J35" i="4"/>
  <c r="AX97" i="1" s="1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BI124" i="4"/>
  <c r="BH124" i="4"/>
  <c r="BG124" i="4"/>
  <c r="BE124" i="4"/>
  <c r="T124" i="4"/>
  <c r="R124" i="4"/>
  <c r="P124" i="4"/>
  <c r="BI123" i="4"/>
  <c r="BH123" i="4"/>
  <c r="BG123" i="4"/>
  <c r="BE123" i="4"/>
  <c r="T123" i="4"/>
  <c r="R123" i="4"/>
  <c r="P123" i="4"/>
  <c r="BI122" i="4"/>
  <c r="BH122" i="4"/>
  <c r="BG122" i="4"/>
  <c r="BE122" i="4"/>
  <c r="T122" i="4"/>
  <c r="R122" i="4"/>
  <c r="P122" i="4"/>
  <c r="J116" i="4"/>
  <c r="J115" i="4"/>
  <c r="F113" i="4"/>
  <c r="E111" i="4"/>
  <c r="J92" i="4"/>
  <c r="J91" i="4"/>
  <c r="F89" i="4"/>
  <c r="E87" i="4"/>
  <c r="J18" i="4"/>
  <c r="E18" i="4"/>
  <c r="F92" i="4" s="1"/>
  <c r="J17" i="4"/>
  <c r="J15" i="4"/>
  <c r="E15" i="4"/>
  <c r="F91" i="4" s="1"/>
  <c r="J14" i="4"/>
  <c r="J12" i="4"/>
  <c r="J113" i="4" s="1"/>
  <c r="E7" i="4"/>
  <c r="E85" i="4" s="1"/>
  <c r="J37" i="3"/>
  <c r="J36" i="3"/>
  <c r="AY96" i="1" s="1"/>
  <c r="J35" i="3"/>
  <c r="AX96" i="1" s="1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0" i="3"/>
  <c r="BH150" i="3"/>
  <c r="BG150" i="3"/>
  <c r="BE150" i="3"/>
  <c r="T150" i="3"/>
  <c r="T149" i="3" s="1"/>
  <c r="R150" i="3"/>
  <c r="R149" i="3" s="1"/>
  <c r="P150" i="3"/>
  <c r="P149" i="3" s="1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J127" i="3"/>
  <c r="J126" i="3"/>
  <c r="F124" i="3"/>
  <c r="E122" i="3"/>
  <c r="J92" i="3"/>
  <c r="J91" i="3"/>
  <c r="F89" i="3"/>
  <c r="E87" i="3"/>
  <c r="J18" i="3"/>
  <c r="E18" i="3"/>
  <c r="F127" i="3" s="1"/>
  <c r="J17" i="3"/>
  <c r="J15" i="3"/>
  <c r="E15" i="3"/>
  <c r="F126" i="3" s="1"/>
  <c r="J14" i="3"/>
  <c r="J12" i="3"/>
  <c r="J124" i="3" s="1"/>
  <c r="E7" i="3"/>
  <c r="E120" i="3" s="1"/>
  <c r="J37" i="2"/>
  <c r="J36" i="2"/>
  <c r="AY95" i="1" s="1"/>
  <c r="J35" i="2"/>
  <c r="AX95" i="1" s="1"/>
  <c r="BI139" i="2"/>
  <c r="BH139" i="2"/>
  <c r="BG139" i="2"/>
  <c r="BE139" i="2"/>
  <c r="T139" i="2"/>
  <c r="T138" i="2" s="1"/>
  <c r="R139" i="2"/>
  <c r="R138" i="2" s="1"/>
  <c r="P139" i="2"/>
  <c r="P138" i="2" s="1"/>
  <c r="BI137" i="2"/>
  <c r="BH137" i="2"/>
  <c r="BG137" i="2"/>
  <c r="BE137" i="2"/>
  <c r="T137" i="2"/>
  <c r="T136" i="2" s="1"/>
  <c r="R137" i="2"/>
  <c r="R136" i="2" s="1"/>
  <c r="P137" i="2"/>
  <c r="P136" i="2" s="1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J119" i="2"/>
  <c r="J118" i="2"/>
  <c r="F116" i="2"/>
  <c r="E114" i="2"/>
  <c r="J92" i="2"/>
  <c r="J91" i="2"/>
  <c r="F89" i="2"/>
  <c r="E87" i="2"/>
  <c r="J18" i="2"/>
  <c r="E18" i="2"/>
  <c r="F119" i="2" s="1"/>
  <c r="J17" i="2"/>
  <c r="J15" i="2"/>
  <c r="E15" i="2"/>
  <c r="F118" i="2" s="1"/>
  <c r="J14" i="2"/>
  <c r="J12" i="2"/>
  <c r="J89" i="2" s="1"/>
  <c r="E7" i="2"/>
  <c r="E112" i="2" s="1"/>
  <c r="L90" i="1"/>
  <c r="AM90" i="1"/>
  <c r="AM89" i="1"/>
  <c r="L89" i="1"/>
  <c r="AM87" i="1"/>
  <c r="L87" i="1"/>
  <c r="L85" i="1"/>
  <c r="L84" i="1"/>
  <c r="J191" i="7"/>
  <c r="BK190" i="7"/>
  <c r="J188" i="7"/>
  <c r="J187" i="7"/>
  <c r="J186" i="7"/>
  <c r="J185" i="7"/>
  <c r="J184" i="7"/>
  <c r="J183" i="7"/>
  <c r="J182" i="7"/>
  <c r="J181" i="7"/>
  <c r="J180" i="7"/>
  <c r="BK179" i="7"/>
  <c r="J176" i="7"/>
  <c r="J175" i="7"/>
  <c r="J174" i="7"/>
  <c r="J171" i="7"/>
  <c r="J168" i="7"/>
  <c r="BK167" i="7"/>
  <c r="J166" i="7"/>
  <c r="BK163" i="7"/>
  <c r="BK162" i="7"/>
  <c r="BK161" i="7"/>
  <c r="J160" i="7"/>
  <c r="BK159" i="7"/>
  <c r="J158" i="7"/>
  <c r="BK157" i="7"/>
  <c r="J156" i="7"/>
  <c r="J155" i="7"/>
  <c r="BK153" i="7"/>
  <c r="BK152" i="7"/>
  <c r="BK151" i="7"/>
  <c r="BK149" i="7"/>
  <c r="J148" i="7"/>
  <c r="BK147" i="7"/>
  <c r="J146" i="7"/>
  <c r="BK145" i="7"/>
  <c r="J144" i="7"/>
  <c r="BK143" i="7"/>
  <c r="BK142" i="7"/>
  <c r="J141" i="7"/>
  <c r="BK140" i="7"/>
  <c r="BK139" i="7"/>
  <c r="J138" i="7"/>
  <c r="BK137" i="7"/>
  <c r="BK135" i="7"/>
  <c r="J134" i="7"/>
  <c r="J133" i="7"/>
  <c r="J148" i="6"/>
  <c r="BK147" i="6"/>
  <c r="BK145" i="6"/>
  <c r="J144" i="6"/>
  <c r="J143" i="6"/>
  <c r="J142" i="6"/>
  <c r="J141" i="6"/>
  <c r="J140" i="6"/>
  <c r="J139" i="6"/>
  <c r="J138" i="6"/>
  <c r="BK137" i="6"/>
  <c r="J136" i="6"/>
  <c r="J129" i="6"/>
  <c r="J128" i="6"/>
  <c r="BK126" i="6"/>
  <c r="J125" i="6"/>
  <c r="BK124" i="6"/>
  <c r="BK123" i="6"/>
  <c r="J119" i="5"/>
  <c r="J155" i="4"/>
  <c r="BK149" i="4"/>
  <c r="J147" i="4"/>
  <c r="J145" i="4"/>
  <c r="J144" i="4"/>
  <c r="J141" i="4"/>
  <c r="J139" i="4"/>
  <c r="BK136" i="4"/>
  <c r="J134" i="4"/>
  <c r="J125" i="4"/>
  <c r="J122" i="4"/>
  <c r="BK173" i="3"/>
  <c r="J155" i="3"/>
  <c r="BK154" i="3"/>
  <c r="J154" i="3"/>
  <c r="J153" i="3"/>
  <c r="J150" i="3"/>
  <c r="BK143" i="3"/>
  <c r="BK141" i="3"/>
  <c r="J140" i="3"/>
  <c r="BK133" i="3"/>
  <c r="BK137" i="2"/>
  <c r="BK135" i="2"/>
  <c r="J134" i="2"/>
  <c r="J126" i="2"/>
  <c r="BK191" i="7"/>
  <c r="J190" i="7"/>
  <c r="BK188" i="7"/>
  <c r="BK187" i="7"/>
  <c r="BK186" i="7"/>
  <c r="BK185" i="7"/>
  <c r="BK184" i="7"/>
  <c r="BK183" i="7"/>
  <c r="BK182" i="7"/>
  <c r="BK181" i="7"/>
  <c r="BK180" i="7"/>
  <c r="J179" i="7"/>
  <c r="BK176" i="7"/>
  <c r="BK175" i="7"/>
  <c r="BK174" i="7"/>
  <c r="J172" i="7"/>
  <c r="BK171" i="7"/>
  <c r="BK169" i="7"/>
  <c r="BK168" i="7"/>
  <c r="J167" i="7"/>
  <c r="BK166" i="7"/>
  <c r="J162" i="7"/>
  <c r="J161" i="7"/>
  <c r="BK160" i="7"/>
  <c r="J159" i="7"/>
  <c r="BK158" i="7"/>
  <c r="J157" i="7"/>
  <c r="BK156" i="7"/>
  <c r="BK155" i="7"/>
  <c r="J154" i="7"/>
  <c r="J153" i="7"/>
  <c r="J152" i="7"/>
  <c r="J151" i="7"/>
  <c r="J150" i="7"/>
  <c r="J147" i="7"/>
  <c r="J145" i="7"/>
  <c r="J143" i="7"/>
  <c r="J140" i="7"/>
  <c r="BK133" i="7"/>
  <c r="J149" i="6"/>
  <c r="J147" i="6"/>
  <c r="BK142" i="6"/>
  <c r="BK141" i="6"/>
  <c r="BK140" i="6"/>
  <c r="BK139" i="6"/>
  <c r="BK138" i="6"/>
  <c r="BK135" i="6"/>
  <c r="BK134" i="6"/>
  <c r="BK133" i="6"/>
  <c r="BK132" i="6"/>
  <c r="BK128" i="6"/>
  <c r="J127" i="6"/>
  <c r="BK125" i="6"/>
  <c r="J123" i="6"/>
  <c r="BK122" i="6"/>
  <c r="BK119" i="5"/>
  <c r="J118" i="5"/>
  <c r="BK117" i="5"/>
  <c r="BK156" i="4"/>
  <c r="BK154" i="4"/>
  <c r="J152" i="4"/>
  <c r="BK151" i="4"/>
  <c r="J150" i="4"/>
  <c r="J148" i="4"/>
  <c r="BK147" i="4"/>
  <c r="BK146" i="4"/>
  <c r="BK145" i="4"/>
  <c r="BK144" i="4"/>
  <c r="J143" i="4"/>
  <c r="BK142" i="4"/>
  <c r="BK141" i="4"/>
  <c r="J140" i="4"/>
  <c r="BK138" i="4"/>
  <c r="J137" i="4"/>
  <c r="J136" i="4"/>
  <c r="BK135" i="4"/>
  <c r="BK133" i="4"/>
  <c r="J132" i="4"/>
  <c r="BK131" i="4"/>
  <c r="BK130" i="4"/>
  <c r="BK129" i="4"/>
  <c r="BK128" i="4"/>
  <c r="BK127" i="4"/>
  <c r="J126" i="4"/>
  <c r="BK125" i="4"/>
  <c r="BK124" i="4"/>
  <c r="BK174" i="3"/>
  <c r="BK172" i="3"/>
  <c r="BK171" i="3"/>
  <c r="BK170" i="3"/>
  <c r="BK168" i="3"/>
  <c r="J167" i="3"/>
  <c r="J166" i="3"/>
  <c r="BK165" i="3"/>
  <c r="J164" i="3"/>
  <c r="BK163" i="3"/>
  <c r="J161" i="3"/>
  <c r="BK160" i="3"/>
  <c r="J158" i="3"/>
  <c r="BK157" i="3"/>
  <c r="BK155" i="3"/>
  <c r="BK153" i="3"/>
  <c r="J148" i="3"/>
  <c r="BK147" i="3"/>
  <c r="J146" i="3"/>
  <c r="J145" i="3"/>
  <c r="BK144" i="3"/>
  <c r="J143" i="3"/>
  <c r="J141" i="3"/>
  <c r="J139" i="3"/>
  <c r="J138" i="3"/>
  <c r="J137" i="3"/>
  <c r="J136" i="3"/>
  <c r="J135" i="3"/>
  <c r="BK134" i="3"/>
  <c r="J133" i="3"/>
  <c r="BK139" i="2"/>
  <c r="J137" i="2"/>
  <c r="BK131" i="2"/>
  <c r="J130" i="2"/>
  <c r="J129" i="2"/>
  <c r="J128" i="2"/>
  <c r="J127" i="2"/>
  <c r="BK126" i="2"/>
  <c r="BK172" i="7"/>
  <c r="J169" i="7"/>
  <c r="J163" i="7"/>
  <c r="BK154" i="7"/>
  <c r="BK150" i="7"/>
  <c r="J149" i="7"/>
  <c r="BK148" i="7"/>
  <c r="BK146" i="7"/>
  <c r="BK144" i="7"/>
  <c r="J142" i="7"/>
  <c r="BK141" i="7"/>
  <c r="J139" i="7"/>
  <c r="BK138" i="7"/>
  <c r="J137" i="7"/>
  <c r="J135" i="7"/>
  <c r="BK134" i="7"/>
  <c r="BK149" i="6"/>
  <c r="BK148" i="6"/>
  <c r="J145" i="6"/>
  <c r="BK144" i="6"/>
  <c r="BK143" i="6"/>
  <c r="J137" i="6"/>
  <c r="BK136" i="6"/>
  <c r="J135" i="6"/>
  <c r="J134" i="6"/>
  <c r="J133" i="6"/>
  <c r="J132" i="6"/>
  <c r="BK129" i="6"/>
  <c r="BK127" i="6"/>
  <c r="J126" i="6"/>
  <c r="J124" i="6"/>
  <c r="J122" i="6"/>
  <c r="BK118" i="5"/>
  <c r="J117" i="5"/>
  <c r="J156" i="4"/>
  <c r="BK155" i="4"/>
  <c r="J154" i="4"/>
  <c r="BK152" i="4"/>
  <c r="J151" i="4"/>
  <c r="BK150" i="4"/>
  <c r="J149" i="4"/>
  <c r="BK148" i="4"/>
  <c r="J146" i="4"/>
  <c r="BK143" i="4"/>
  <c r="J142" i="4"/>
  <c r="BK140" i="4"/>
  <c r="BK139" i="4"/>
  <c r="J138" i="4"/>
  <c r="BK137" i="4"/>
  <c r="J135" i="4"/>
  <c r="BK134" i="4"/>
  <c r="J133" i="4"/>
  <c r="BK132" i="4"/>
  <c r="J131" i="4"/>
  <c r="J130" i="4"/>
  <c r="J129" i="4"/>
  <c r="J128" i="4"/>
  <c r="J127" i="4"/>
  <c r="BK126" i="4"/>
  <c r="J124" i="4"/>
  <c r="BK123" i="4"/>
  <c r="J123" i="4"/>
  <c r="BK122" i="4"/>
  <c r="BK181" i="3"/>
  <c r="BK180" i="3"/>
  <c r="BK179" i="3"/>
  <c r="BK167" i="3"/>
  <c r="BK166" i="3"/>
  <c r="J165" i="3"/>
  <c r="BK164" i="3"/>
  <c r="J163" i="3"/>
  <c r="BK161" i="3"/>
  <c r="J160" i="3"/>
  <c r="BK158" i="3"/>
  <c r="J157" i="3"/>
  <c r="BK150" i="3"/>
  <c r="BK148" i="3"/>
  <c r="J147" i="3"/>
  <c r="BK146" i="3"/>
  <c r="BK145" i="3"/>
  <c r="J144" i="3"/>
  <c r="BK140" i="3"/>
  <c r="BK139" i="3"/>
  <c r="BK138" i="3"/>
  <c r="BK137" i="3"/>
  <c r="BK136" i="3"/>
  <c r="BK135" i="3"/>
  <c r="J134" i="3"/>
  <c r="J139" i="2"/>
  <c r="J135" i="2"/>
  <c r="BK134" i="2"/>
  <c r="J131" i="2"/>
  <c r="BK130" i="2"/>
  <c r="BK129" i="2"/>
  <c r="BK128" i="2"/>
  <c r="BK127" i="2"/>
  <c r="AS94" i="1"/>
  <c r="T124" i="2" l="1"/>
  <c r="T123" i="2" s="1"/>
  <c r="BK133" i="2"/>
  <c r="J133" i="2" s="1"/>
  <c r="J100" i="2" s="1"/>
  <c r="R133" i="2"/>
  <c r="R132" i="2" s="1"/>
  <c r="P132" i="3"/>
  <c r="BK142" i="3"/>
  <c r="J142" i="3" s="1"/>
  <c r="J99" i="3" s="1"/>
  <c r="P142" i="3"/>
  <c r="BK152" i="3"/>
  <c r="T152" i="3"/>
  <c r="P156" i="3"/>
  <c r="BK159" i="3"/>
  <c r="J159" i="3" s="1"/>
  <c r="J104" i="3" s="1"/>
  <c r="R159" i="3"/>
  <c r="T159" i="3"/>
  <c r="R162" i="3"/>
  <c r="BK169" i="3"/>
  <c r="P178" i="3"/>
  <c r="J109" i="3"/>
  <c r="BK121" i="4"/>
  <c r="T121" i="4"/>
  <c r="R153" i="4"/>
  <c r="BK116" i="5"/>
  <c r="J116" i="5" s="1"/>
  <c r="J30" i="5" s="1"/>
  <c r="AG98" i="1" s="1"/>
  <c r="R116" i="5"/>
  <c r="P121" i="6"/>
  <c r="BK131" i="6"/>
  <c r="BK130" i="6" s="1"/>
  <c r="J130" i="6" s="1"/>
  <c r="J98" i="6" s="1"/>
  <c r="T131" i="6"/>
  <c r="T130" i="6" s="1"/>
  <c r="R146" i="6"/>
  <c r="BK124" i="2"/>
  <c r="J124" i="2" s="1"/>
  <c r="J98" i="2" s="1"/>
  <c r="R124" i="2"/>
  <c r="R123" i="2" s="1"/>
  <c r="T133" i="2"/>
  <c r="T132" i="2" s="1"/>
  <c r="BK132" i="3"/>
  <c r="J132" i="3" s="1"/>
  <c r="J98" i="3" s="1"/>
  <c r="T132" i="3"/>
  <c r="T142" i="3"/>
  <c r="R152" i="3"/>
  <c r="BK156" i="3"/>
  <c r="J156" i="3" s="1"/>
  <c r="J103" i="3" s="1"/>
  <c r="T156" i="3"/>
  <c r="P159" i="3"/>
  <c r="BK162" i="3"/>
  <c r="J162" i="3" s="1"/>
  <c r="J105" i="3" s="1"/>
  <c r="T162" i="3"/>
  <c r="P169" i="3"/>
  <c r="T169" i="3"/>
  <c r="BK178" i="3"/>
  <c r="J178" i="3" s="1"/>
  <c r="T178" i="3"/>
  <c r="J110" i="3"/>
  <c r="R121" i="4"/>
  <c r="BK153" i="4"/>
  <c r="J153" i="4" s="1"/>
  <c r="J99" i="4" s="1"/>
  <c r="T153" i="4"/>
  <c r="T116" i="5"/>
  <c r="R121" i="6"/>
  <c r="R131" i="6"/>
  <c r="R130" i="6" s="1"/>
  <c r="P146" i="6"/>
  <c r="R136" i="7"/>
  <c r="P124" i="2"/>
  <c r="P123" i="2" s="1"/>
  <c r="P133" i="2"/>
  <c r="P132" i="2" s="1"/>
  <c r="R132" i="3"/>
  <c r="R142" i="3"/>
  <c r="P152" i="3"/>
  <c r="R156" i="3"/>
  <c r="P162" i="3"/>
  <c r="R169" i="3"/>
  <c r="R178" i="3"/>
  <c r="P121" i="4"/>
  <c r="P153" i="4"/>
  <c r="P116" i="5"/>
  <c r="AU98" i="1" s="1"/>
  <c r="BK121" i="6"/>
  <c r="J121" i="6" s="1"/>
  <c r="J97" i="6" s="1"/>
  <c r="T121" i="6"/>
  <c r="P131" i="6"/>
  <c r="P130" i="6" s="1"/>
  <c r="BK146" i="6"/>
  <c r="J146" i="6" s="1"/>
  <c r="J100" i="6" s="1"/>
  <c r="T146" i="6"/>
  <c r="J98" i="7"/>
  <c r="BK132" i="7"/>
  <c r="J132" i="7" s="1"/>
  <c r="J99" i="7" s="1"/>
  <c r="P132" i="7"/>
  <c r="R132" i="7"/>
  <c r="T132" i="7"/>
  <c r="BK136" i="7"/>
  <c r="J136" i="7" s="1"/>
  <c r="J100" i="7" s="1"/>
  <c r="P136" i="7"/>
  <c r="T136" i="7"/>
  <c r="BK165" i="7"/>
  <c r="J165" i="7" s="1"/>
  <c r="J102" i="7" s="1"/>
  <c r="P165" i="7"/>
  <c r="R165" i="7"/>
  <c r="T165" i="7"/>
  <c r="BK170" i="7"/>
  <c r="J170" i="7" s="1"/>
  <c r="J103" i="7" s="1"/>
  <c r="P170" i="7"/>
  <c r="R170" i="7"/>
  <c r="T170" i="7"/>
  <c r="BK173" i="7"/>
  <c r="J173" i="7" s="1"/>
  <c r="J104" i="7" s="1"/>
  <c r="P173" i="7"/>
  <c r="R173" i="7"/>
  <c r="T173" i="7"/>
  <c r="BK178" i="7"/>
  <c r="J178" i="7" s="1"/>
  <c r="J106" i="7" s="1"/>
  <c r="P178" i="7"/>
  <c r="R178" i="7"/>
  <c r="T178" i="7"/>
  <c r="BK189" i="7"/>
  <c r="J189" i="7" s="1"/>
  <c r="J107" i="7" s="1"/>
  <c r="P189" i="7"/>
  <c r="R189" i="7"/>
  <c r="T189" i="7"/>
  <c r="E85" i="2"/>
  <c r="F92" i="2"/>
  <c r="J116" i="2"/>
  <c r="BF126" i="2"/>
  <c r="BF127" i="2"/>
  <c r="BF130" i="2"/>
  <c r="BF131" i="2"/>
  <c r="BF134" i="2"/>
  <c r="BK136" i="2"/>
  <c r="J136" i="2" s="1"/>
  <c r="J101" i="2" s="1"/>
  <c r="J89" i="3"/>
  <c r="F91" i="3"/>
  <c r="BF134" i="3"/>
  <c r="BF135" i="3"/>
  <c r="BF137" i="3"/>
  <c r="BF138" i="3"/>
  <c r="BF139" i="3"/>
  <c r="BF141" i="3"/>
  <c r="BF143" i="3"/>
  <c r="BF144" i="3"/>
  <c r="BF145" i="3"/>
  <c r="BF157" i="3"/>
  <c r="BF160" i="3"/>
  <c r="BF163" i="3"/>
  <c r="BF165" i="3"/>
  <c r="BF166" i="3"/>
  <c r="BF168" i="3"/>
  <c r="BF173" i="3"/>
  <c r="BF179" i="3"/>
  <c r="BK149" i="3"/>
  <c r="J149" i="3" s="1"/>
  <c r="J100" i="3" s="1"/>
  <c r="E109" i="4"/>
  <c r="F115" i="4"/>
  <c r="BF128" i="4"/>
  <c r="BF133" i="4"/>
  <c r="BF136" i="4"/>
  <c r="BF141" i="4"/>
  <c r="BF142" i="4"/>
  <c r="BF145" i="4"/>
  <c r="BF147" i="4"/>
  <c r="BF151" i="4"/>
  <c r="BF154" i="4"/>
  <c r="J89" i="5"/>
  <c r="F91" i="5"/>
  <c r="BF119" i="5"/>
  <c r="J89" i="6"/>
  <c r="F92" i="6"/>
  <c r="E110" i="6"/>
  <c r="BF124" i="6"/>
  <c r="BF128" i="6"/>
  <c r="BF129" i="6"/>
  <c r="BF132" i="6"/>
  <c r="BF134" i="6"/>
  <c r="BF135" i="6"/>
  <c r="BF137" i="6"/>
  <c r="BF140" i="6"/>
  <c r="BF141" i="6"/>
  <c r="BF142" i="6"/>
  <c r="BF144" i="6"/>
  <c r="J89" i="7"/>
  <c r="E117" i="7"/>
  <c r="BF133" i="7"/>
  <c r="BF134" i="7"/>
  <c r="BF135" i="7"/>
  <c r="BF140" i="7"/>
  <c r="BF143" i="7"/>
  <c r="BF145" i="7"/>
  <c r="BF147" i="7"/>
  <c r="BF153" i="7"/>
  <c r="BF158" i="7"/>
  <c r="BF171" i="7"/>
  <c r="BF129" i="2"/>
  <c r="BF135" i="2"/>
  <c r="BF137" i="2"/>
  <c r="BF139" i="2"/>
  <c r="E85" i="3"/>
  <c r="F92" i="3"/>
  <c r="BF133" i="3"/>
  <c r="BF136" i="3"/>
  <c r="BF146" i="3"/>
  <c r="BF147" i="3"/>
  <c r="BF150" i="3"/>
  <c r="BF153" i="3"/>
  <c r="BF154" i="3"/>
  <c r="BF155" i="3"/>
  <c r="BF158" i="3"/>
  <c r="BF161" i="3"/>
  <c r="BF164" i="3"/>
  <c r="BF167" i="3"/>
  <c r="BF171" i="3"/>
  <c r="BF174" i="3"/>
  <c r="BF181" i="3"/>
  <c r="J89" i="4"/>
  <c r="F116" i="4"/>
  <c r="BF122" i="4"/>
  <c r="BF123" i="4"/>
  <c r="BF125" i="4"/>
  <c r="BF126" i="4"/>
  <c r="BF127" i="4"/>
  <c r="BF129" i="4"/>
  <c r="BF130" i="4"/>
  <c r="BF132" i="4"/>
  <c r="BF134" i="4"/>
  <c r="BF137" i="4"/>
  <c r="BF139" i="4"/>
  <c r="BF140" i="4"/>
  <c r="BF144" i="4"/>
  <c r="BF146" i="4"/>
  <c r="BF149" i="4"/>
  <c r="BF150" i="4"/>
  <c r="BF152" i="4"/>
  <c r="BF155" i="4"/>
  <c r="BF156" i="4"/>
  <c r="F92" i="5"/>
  <c r="E106" i="5"/>
  <c r="BF118" i="5"/>
  <c r="F116" i="6"/>
  <c r="BF123" i="6"/>
  <c r="BF126" i="6"/>
  <c r="BF127" i="6"/>
  <c r="BF133" i="6"/>
  <c r="BF143" i="6"/>
  <c r="BF147" i="6"/>
  <c r="BF149" i="6"/>
  <c r="F91" i="7"/>
  <c r="BF137" i="7"/>
  <c r="BF139" i="7"/>
  <c r="BF142" i="7"/>
  <c r="BF144" i="7"/>
  <c r="BF146" i="7"/>
  <c r="BF149" i="7"/>
  <c r="BF152" i="7"/>
  <c r="BF154" i="7"/>
  <c r="BF155" i="7"/>
  <c r="BF157" i="7"/>
  <c r="BF159" i="7"/>
  <c r="BF160" i="7"/>
  <c r="BF166" i="7"/>
  <c r="BF167" i="7"/>
  <c r="BF168" i="7"/>
  <c r="BF169" i="7"/>
  <c r="BF172" i="7"/>
  <c r="BF175" i="7"/>
  <c r="BF176" i="7"/>
  <c r="BF180" i="7"/>
  <c r="BF187" i="7"/>
  <c r="BF191" i="7"/>
  <c r="F91" i="2"/>
  <c r="BF128" i="2"/>
  <c r="BK138" i="2"/>
  <c r="J138" i="2" s="1"/>
  <c r="J102" i="2" s="1"/>
  <c r="BF140" i="3"/>
  <c r="BF148" i="3"/>
  <c r="BF170" i="3"/>
  <c r="BF172" i="3"/>
  <c r="BF180" i="3"/>
  <c r="BF124" i="4"/>
  <c r="BF131" i="4"/>
  <c r="BF135" i="4"/>
  <c r="BF138" i="4"/>
  <c r="BF143" i="4"/>
  <c r="BF148" i="4"/>
  <c r="BF117" i="5"/>
  <c r="BF122" i="6"/>
  <c r="BF125" i="6"/>
  <c r="BF136" i="6"/>
  <c r="BF138" i="6"/>
  <c r="BF139" i="6"/>
  <c r="BF145" i="6"/>
  <c r="BF148" i="6"/>
  <c r="F92" i="7"/>
  <c r="BF138" i="7"/>
  <c r="BF141" i="7"/>
  <c r="BF148" i="7"/>
  <c r="BF150" i="7"/>
  <c r="BF151" i="7"/>
  <c r="BF156" i="7"/>
  <c r="BF161" i="7"/>
  <c r="BF162" i="7"/>
  <c r="BF163" i="7"/>
  <c r="BF174" i="7"/>
  <c r="BF179" i="7"/>
  <c r="BF181" i="7"/>
  <c r="BF182" i="7"/>
  <c r="BF183" i="7"/>
  <c r="BF184" i="7"/>
  <c r="BF185" i="7"/>
  <c r="BF186" i="7"/>
  <c r="BF188" i="7"/>
  <c r="BF190" i="7"/>
  <c r="F36" i="2"/>
  <c r="BC95" i="1" s="1"/>
  <c r="F36" i="3"/>
  <c r="BC96" i="1" s="1"/>
  <c r="F33" i="4"/>
  <c r="AZ97" i="1" s="1"/>
  <c r="F35" i="5"/>
  <c r="BB98" i="1" s="1"/>
  <c r="F33" i="6"/>
  <c r="AZ99" i="1" s="1"/>
  <c r="F35" i="2"/>
  <c r="BB95" i="1" s="1"/>
  <c r="F33" i="5"/>
  <c r="AZ98" i="1" s="1"/>
  <c r="F35" i="6"/>
  <c r="BB99" i="1" s="1"/>
  <c r="F37" i="2"/>
  <c r="BD95" i="1" s="1"/>
  <c r="J33" i="3"/>
  <c r="AV96" i="1" s="1"/>
  <c r="F36" i="4"/>
  <c r="BC97" i="1" s="1"/>
  <c r="F36" i="6"/>
  <c r="BC99" i="1" s="1"/>
  <c r="F37" i="7"/>
  <c r="BD100" i="1" s="1"/>
  <c r="F33" i="2"/>
  <c r="AZ95" i="1" s="1"/>
  <c r="F36" i="7"/>
  <c r="BC100" i="1" s="1"/>
  <c r="J33" i="2"/>
  <c r="AV95" i="1" s="1"/>
  <c r="J33" i="7"/>
  <c r="AV100" i="1" s="1"/>
  <c r="F33" i="3"/>
  <c r="AZ96" i="1" s="1"/>
  <c r="F35" i="4"/>
  <c r="BB97" i="1" s="1"/>
  <c r="F37" i="6"/>
  <c r="BD99" i="1" s="1"/>
  <c r="F35" i="3"/>
  <c r="BB96" i="1" s="1"/>
  <c r="F37" i="4"/>
  <c r="BD97" i="1" s="1"/>
  <c r="F36" i="5"/>
  <c r="BC98" i="1" s="1"/>
  <c r="F33" i="7"/>
  <c r="AZ100" i="1" s="1"/>
  <c r="F37" i="3"/>
  <c r="BD96" i="1" s="1"/>
  <c r="J33" i="4"/>
  <c r="AV97" i="1" s="1"/>
  <c r="J33" i="5"/>
  <c r="AV98" i="1" s="1"/>
  <c r="F37" i="5"/>
  <c r="BD98" i="1" s="1"/>
  <c r="J33" i="6"/>
  <c r="AV99" i="1" s="1"/>
  <c r="F35" i="7"/>
  <c r="BB100" i="1" s="1"/>
  <c r="R122" i="2" l="1"/>
  <c r="P122" i="2"/>
  <c r="AU95" i="1" s="1"/>
  <c r="R120" i="4"/>
  <c r="R119" i="4" s="1"/>
  <c r="R128" i="7"/>
  <c r="J169" i="3"/>
  <c r="J106" i="3" s="1"/>
  <c r="J107" i="3"/>
  <c r="J108" i="3"/>
  <c r="P120" i="4"/>
  <c r="P119" i="4" s="1"/>
  <c r="AU97" i="1" s="1"/>
  <c r="R177" i="7"/>
  <c r="T177" i="7"/>
  <c r="T164" i="7"/>
  <c r="P164" i="7"/>
  <c r="T128" i="7"/>
  <c r="T120" i="6"/>
  <c r="R120" i="6"/>
  <c r="T120" i="4"/>
  <c r="T119" i="4" s="1"/>
  <c r="T151" i="3"/>
  <c r="P128" i="7"/>
  <c r="P120" i="6"/>
  <c r="AU99" i="1" s="1"/>
  <c r="BK120" i="4"/>
  <c r="J120" i="4" s="1"/>
  <c r="J97" i="4" s="1"/>
  <c r="P131" i="3"/>
  <c r="P177" i="7"/>
  <c r="R164" i="7"/>
  <c r="P151" i="3"/>
  <c r="R131" i="3"/>
  <c r="R151" i="3"/>
  <c r="T131" i="3"/>
  <c r="BK151" i="3"/>
  <c r="J151" i="3" s="1"/>
  <c r="J101" i="3" s="1"/>
  <c r="T122" i="2"/>
  <c r="BK123" i="2"/>
  <c r="BK131" i="3"/>
  <c r="J131" i="3" s="1"/>
  <c r="J97" i="3" s="1"/>
  <c r="J152" i="3"/>
  <c r="J102" i="3" s="1"/>
  <c r="J121" i="4"/>
  <c r="J98" i="4" s="1"/>
  <c r="J96" i="5"/>
  <c r="J131" i="6"/>
  <c r="J99" i="6" s="1"/>
  <c r="BK132" i="2"/>
  <c r="J132" i="2" s="1"/>
  <c r="J99" i="2" s="1"/>
  <c r="BK120" i="6"/>
  <c r="J120" i="6" s="1"/>
  <c r="J96" i="6" s="1"/>
  <c r="BK128" i="7"/>
  <c r="J128" i="7" s="1"/>
  <c r="J97" i="7" s="1"/>
  <c r="BK164" i="7"/>
  <c r="J164" i="7" s="1"/>
  <c r="J101" i="7" s="1"/>
  <c r="BK177" i="7"/>
  <c r="J177" i="7" s="1"/>
  <c r="J105" i="7" s="1"/>
  <c r="J34" i="2"/>
  <c r="AW95" i="1" s="1"/>
  <c r="AT95" i="1" s="1"/>
  <c r="J34" i="5"/>
  <c r="AW98" i="1" s="1"/>
  <c r="AT98" i="1" s="1"/>
  <c r="J34" i="6"/>
  <c r="AW99" i="1" s="1"/>
  <c r="AT99" i="1" s="1"/>
  <c r="F34" i="3"/>
  <c r="BA96" i="1" s="1"/>
  <c r="F34" i="7"/>
  <c r="BA100" i="1" s="1"/>
  <c r="BB94" i="1"/>
  <c r="W31" i="1" s="1"/>
  <c r="J34" i="3"/>
  <c r="AW96" i="1" s="1"/>
  <c r="AT96" i="1" s="1"/>
  <c r="AZ94" i="1"/>
  <c r="W29" i="1" s="1"/>
  <c r="BD94" i="1"/>
  <c r="W33" i="1" s="1"/>
  <c r="F34" i="2"/>
  <c r="BA95" i="1" s="1"/>
  <c r="F34" i="5"/>
  <c r="BA98" i="1" s="1"/>
  <c r="BC94" i="1"/>
  <c r="AY94" i="1" s="1"/>
  <c r="F34" i="6"/>
  <c r="BA99" i="1" s="1"/>
  <c r="F34" i="4"/>
  <c r="BA97" i="1" s="1"/>
  <c r="J34" i="4"/>
  <c r="AW97" i="1" s="1"/>
  <c r="AT97" i="1" s="1"/>
  <c r="J34" i="7"/>
  <c r="AW100" i="1" s="1"/>
  <c r="AT100" i="1" s="1"/>
  <c r="T127" i="7" l="1"/>
  <c r="R127" i="7"/>
  <c r="T130" i="3"/>
  <c r="BK122" i="2"/>
  <c r="J122" i="2" s="1"/>
  <c r="J96" i="2" s="1"/>
  <c r="R130" i="3"/>
  <c r="P130" i="3"/>
  <c r="AU96" i="1" s="1"/>
  <c r="P127" i="7"/>
  <c r="AU100" i="1" s="1"/>
  <c r="J123" i="2"/>
  <c r="J97" i="2" s="1"/>
  <c r="BK130" i="3"/>
  <c r="J130" i="3" s="1"/>
  <c r="J96" i="3" s="1"/>
  <c r="BK119" i="4"/>
  <c r="J119" i="4" s="1"/>
  <c r="J30" i="4" s="1"/>
  <c r="AG97" i="1" s="1"/>
  <c r="AN97" i="1" s="1"/>
  <c r="J39" i="5"/>
  <c r="BK127" i="7"/>
  <c r="J127" i="7" s="1"/>
  <c r="J96" i="7" s="1"/>
  <c r="AN98" i="1"/>
  <c r="BA94" i="1"/>
  <c r="W30" i="1" s="1"/>
  <c r="AV94" i="1"/>
  <c r="AK29" i="1" s="1"/>
  <c r="AX94" i="1"/>
  <c r="J30" i="6"/>
  <c r="AG99" i="1" s="1"/>
  <c r="AN99" i="1" s="1"/>
  <c r="W32" i="1"/>
  <c r="J96" i="4" l="1"/>
  <c r="J39" i="6"/>
  <c r="J39" i="4"/>
  <c r="AW94" i="1"/>
  <c r="AK30" i="1" s="1"/>
  <c r="J30" i="3"/>
  <c r="AG96" i="1" s="1"/>
  <c r="AN96" i="1" s="1"/>
  <c r="J30" i="2"/>
  <c r="AG95" i="1" s="1"/>
  <c r="AN95" i="1" s="1"/>
  <c r="J30" i="7"/>
  <c r="AG100" i="1" s="1"/>
  <c r="AN100" i="1" s="1"/>
  <c r="AU94" i="1"/>
  <c r="J39" i="3" l="1"/>
  <c r="J39" i="2"/>
  <c r="J39" i="7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<sst xmlns="http://schemas.openxmlformats.org/spreadsheetml/2006/main" count="3372" uniqueCount="680">
  <si>
    <t>Export Komplet</t>
  </si>
  <si>
    <t/>
  </si>
  <si>
    <t>2.0</t>
  </si>
  <si>
    <t>False</t>
  </si>
  <si>
    <t>{4b399d7b-d7e5-418a-bc71-f1b4fe67699b}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</si>
  <si>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</si>
  <si>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</si>
  <si>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</si>
  <si>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</si>
  <si>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</si>
  <si>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</si>
  <si>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</si>
  <si>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162020</t>
  </si>
  <si>
    <t>Stavba:</t>
  </si>
  <si>
    <t>Modernizácia interiéru Materskej školy Ovčie</t>
  </si>
  <si>
    <t>JKSO:</t>
  </si>
  <si>
    <t>KS:</t>
  </si>
  <si>
    <t>Miesto:</t>
  </si>
  <si>
    <t>Ovčie</t>
  </si>
  <si>
    <t>Dátum:</t>
  </si>
  <si>
    <t>24. 9. 2020</t>
  </si>
  <si>
    <t>Objednávateľ:</t>
  </si>
  <si>
    <t>IČO:</t>
  </si>
  <si>
    <t xml:space="preserve"> </t>
  </si>
  <si>
    <t>IČ DPH:</t>
  </si>
  <si>
    <t>Zhotoviteľ:</t>
  </si>
  <si>
    <t>Projektant:</t>
  </si>
  <si>
    <t>Ing. arch. Martin Čurila</t>
  </si>
  <si>
    <t>True</t>
  </si>
  <si>
    <t>Spracovateľ:</t>
  </si>
  <si>
    <t>Ing. Viazanko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</si>
  <si>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</si>
  <si>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</si>
  <si>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</si>
  <si>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</si>
  <si>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</si>
  <si>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</si>
  <si>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</si>
  <si>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</si>
  <si>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</si>
  <si>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</si>
  <si>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</si>
  <si>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</si>
  <si>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</si>
  <si>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</si>
  <si>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</si>
  <si>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</si>
  <si>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</si>
  <si>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</si>
  <si>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</si>
  <si>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</si>
  <si>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</si>
  <si>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</si>
  <si>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</si>
  <si>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</si>
  <si>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</si>
  <si>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</si>
  <si>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</si>
  <si>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</si>
  <si>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</si>
  <si>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</si>
  <si>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</si>
  <si>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</si>
  <si>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</si>
  <si>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</si>
  <si>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</si>
  <si>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</si>
  <si>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</si>
  <si>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</si>
  <si>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</si>
  <si>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</si>
  <si>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</si>
  <si>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</si>
  <si>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</si>
  <si>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</si>
  <si>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</si>
  <si>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</si>
  <si>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</si>
  <si>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Búracie práce</t>
  </si>
  <si>
    <t>STA</t>
  </si>
  <si>
    <t>1</t>
  </si>
  <si>
    <t>{7bced910-93b1-42a3-9649-59a8505ffd95}</t>
  </si>
  <si>
    <t>02</t>
  </si>
  <si>
    <t>Novovybudované konštrukcie</t>
  </si>
  <si>
    <t>{2ff265a8-d2f6-44b6-8486-22f90572569d}</t>
  </si>
  <si>
    <t>03</t>
  </si>
  <si>
    <t>Elektroinštalácie</t>
  </si>
  <si>
    <t>{e04f4702-032b-4b31-b37b-c7236a26b6f9}</t>
  </si>
  <si>
    <t>04</t>
  </si>
  <si>
    <t>Interiér</t>
  </si>
  <si>
    <t>{6bbe564a-c16b-4a5a-b14d-22fa8bfe935f}</t>
  </si>
  <si>
    <t>05</t>
  </si>
  <si>
    <t>Ústredné vykurovanie</t>
  </si>
  <si>
    <t>{a85b96a1-7a9e-427e-9ece-7938e18962bf}</t>
  </si>
  <si>
    <t>06</t>
  </si>
  <si>
    <t>Zdravotechnika</t>
  </si>
  <si>
    <t>{222f1bbb-693d-457b-8fa2-10027e72fd94}</t>
  </si>
  <si>
    <t>KRYCÍ LIST ROZPOČTU</t>
  </si>
  <si>
    <t>Objekt:</t>
  </si>
  <si>
    <t>01 -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</si>
  <si>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</si>
  <si>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</si>
  <si>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</si>
  <si>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</si>
  <si>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</si>
  <si>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</si>
  <si>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</si>
  <si>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</si>
  <si>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725 - Zdravotechnika - zariaďovacie predmety</t>
  </si>
  <si>
    <t xml:space="preserve">    767 - Konštrukcie doplnkové kovové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</si>
  <si>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</si>
  <si>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</si>
  <si>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</si>
  <si>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</si>
  <si>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</si>
  <si>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</si>
  <si>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</si>
  <si>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</si>
  <si>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</si>
  <si>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</si>
  <si>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</si>
  <si>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</si>
  <si>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</si>
  <si>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</si>
  <si>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</si>
  <si>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</si>
  <si>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</si>
  <si>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</si>
  <si>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</si>
  <si>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962031132.S</t>
  </si>
  <si>
    <t>Búranie priečok alebo vybúranie otvorov plochy nad 4 m2 z tehál pálených, plných alebo dutých hr. do 150 mm,  -0,19600t</t>
  </si>
  <si>
    <t>m2</t>
  </si>
  <si>
    <t>4</t>
  </si>
  <si>
    <t>2</t>
  </si>
  <si>
    <t>353240422</t>
  </si>
  <si>
    <t>962032231.S</t>
  </si>
  <si>
    <t>Búranie muriva alebo vybúranie otvorov plochy nad 4 m2 nadzákladového z tehál pálených, vápenopieskových, cementových na maltu,  -1,90500t</t>
  </si>
  <si>
    <t>m3</t>
  </si>
  <si>
    <t>825658706</t>
  </si>
  <si>
    <t>3</t>
  </si>
  <si>
    <t>965081812.S</t>
  </si>
  <si>
    <t>Búranie dlažieb, z kamen., cement., terazzových, čadičových alebo keramických, hr. nad 10 mm,  -0,06500t</t>
  </si>
  <si>
    <t>-1233514255</t>
  </si>
  <si>
    <t>968061125.S</t>
  </si>
  <si>
    <t>Vyvesenie dreveného dverného krídla do suti plochy do 2 m2, -0,02400t</t>
  </si>
  <si>
    <t>ks</t>
  </si>
  <si>
    <t>423687560</t>
  </si>
  <si>
    <t>5</t>
  </si>
  <si>
    <t>6</t>
  </si>
  <si>
    <t>978059531.S</t>
  </si>
  <si>
    <t>Odsekanie a odobratie obkladov stien z obkladačiek vnútorných vrátane podkladovej omietky nad 2 m2,  -0,06800t</t>
  </si>
  <si>
    <t>-739646543</t>
  </si>
  <si>
    <t>7</t>
  </si>
  <si>
    <t>t</t>
  </si>
  <si>
    <t>8</t>
  </si>
  <si>
    <t>979081121.S</t>
  </si>
  <si>
    <t>Odvoz sutiny a vybúraných hmôt na skládku za každý ďalší 1 km</t>
  </si>
  <si>
    <t>1107951982</t>
  </si>
  <si>
    <t>10</t>
  </si>
  <si>
    <t>979082121.S</t>
  </si>
  <si>
    <t>Vnútrostavenisková doprava sutiny a vybúraných hmôt za každých ďalších 5 m</t>
  </si>
  <si>
    <t>395359206</t>
  </si>
  <si>
    <t>11</t>
  </si>
  <si>
    <t>PSV</t>
  </si>
  <si>
    <t>Práce a dodávky PSV</t>
  </si>
  <si>
    <t>725</t>
  </si>
  <si>
    <t>Zdravotechnika - zariaďovacie predmety</t>
  </si>
  <si>
    <t>12</t>
  </si>
  <si>
    <t>súb.</t>
  </si>
  <si>
    <t>16</t>
  </si>
  <si>
    <t>13</t>
  </si>
  <si>
    <t>725210821.S</t>
  </si>
  <si>
    <t>Demontáž umývadiel alebo umývadielok bez výtokovej armatúry,  -0,01946t</t>
  </si>
  <si>
    <t>-1702213565</t>
  </si>
  <si>
    <t>14</t>
  </si>
  <si>
    <t>15</t>
  </si>
  <si>
    <t>725860820.S</t>
  </si>
  <si>
    <t>Demontáž jednoduchej zápachovej uzávierky pre zariaďovacie predmety, umývadlá, drezy, práčky  -0,00085t</t>
  </si>
  <si>
    <t>1815646118</t>
  </si>
  <si>
    <t>767</t>
  </si>
  <si>
    <t>Konštrukcie doplnkové kovové</t>
  </si>
  <si>
    <t>767330805.SR</t>
  </si>
  <si>
    <t>Demontáž - bezpečnostnej mreže na okne ukotvenej do muriva  -0,002t</t>
  </si>
  <si>
    <t>-752820134</t>
  </si>
  <si>
    <t>776</t>
  </si>
  <si>
    <t>Podlahy povlakové</t>
  </si>
  <si>
    <t>17</t>
  </si>
  <si>
    <t>776511820.S</t>
  </si>
  <si>
    <t>Odstránenie povlakových podláh z nášľapnej plochy lepených s podložkou,  -0,00100t</t>
  </si>
  <si>
    <t>1767342158</t>
  </si>
  <si>
    <t>02 - Novovybudované konštrukcie</t>
  </si>
  <si>
    <t xml:space="preserve">    3 - Zvislé a kompletné konštrukcie</t>
  </si>
  <si>
    <t xml:space="preserve">    6 - Úpravy povrchov, podlahy, osadenie</t>
  </si>
  <si>
    <t xml:space="preserve">    99 - Presun hmôt HSV</t>
  </si>
  <si>
    <t xml:space="preserve">    713 - Izolácie tepelné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</si>
  <si>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</si>
  <si>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</si>
  <si>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</si>
  <si>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</si>
  <si>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</si>
  <si>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</si>
  <si>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</si>
  <si>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>Zvislé a kompletné konštrukcie</t>
  </si>
  <si>
    <t>317160311.S</t>
  </si>
  <si>
    <t>Keramický preklad nosný šírky 70 mm, výšky 238 mm, dĺžky 1000 mm</t>
  </si>
  <si>
    <t>387269584</t>
  </si>
  <si>
    <t>317160316.S</t>
  </si>
  <si>
    <t>Keramický preklad nosný šírky 70 mm, výšky 238 mm, dĺžky 2250 mm</t>
  </si>
  <si>
    <t>440028157</t>
  </si>
  <si>
    <t>340239263.S</t>
  </si>
  <si>
    <t>Zamurovanie otvorov plochy nad 1 do 4 m2 z pórobetónových tvárnic hladkých hrúbky 100 mm</t>
  </si>
  <si>
    <t>2105211570</t>
  </si>
  <si>
    <t>342272026.S</t>
  </si>
  <si>
    <t>Murovanie priečok z pórobetónových tvárnic hladkých s objemovou hmotnosťou do 600 kg/m3 hrúbky 75 mm</t>
  </si>
  <si>
    <t>686379378</t>
  </si>
  <si>
    <t>M</t>
  </si>
  <si>
    <t>595310004000.S</t>
  </si>
  <si>
    <t>Tvárnica pórobetónová hladká do 600 kg/m3 šírky 75 mm</t>
  </si>
  <si>
    <t>-1338758698</t>
  </si>
  <si>
    <t>342272056.S</t>
  </si>
  <si>
    <t>Murovanie priečok z pórobetónových tvárnic hladkých s objemovou hmotnosťou do 600 kg/m3 hrúbky 150 mm</t>
  </si>
  <si>
    <t>742308006</t>
  </si>
  <si>
    <t>595310004300.S</t>
  </si>
  <si>
    <t>Tvárnica pórobetónová hladká do 600 kg/m3 šírky 150 mm</t>
  </si>
  <si>
    <t>877968954</t>
  </si>
  <si>
    <t>342272066.S</t>
  </si>
  <si>
    <t>Murovanie priečok z pórobetónových tvárnic hladkých s objemovou hmotnosťou do 600 kg/m3 hrúbky 200 mm</t>
  </si>
  <si>
    <t>-1008342639</t>
  </si>
  <si>
    <t>595310004400.S</t>
  </si>
  <si>
    <t>Tvárnica pórobetónová hladká do 600 kg/m3 šírky 200 mm</t>
  </si>
  <si>
    <t>264111624</t>
  </si>
  <si>
    <t>Úpravy povrchov, podlahy, osadenie</t>
  </si>
  <si>
    <t>612460151.S</t>
  </si>
  <si>
    <t>Príprava vnútorného podkladu stien cementovým prednástrekom, hr. 3 mm</t>
  </si>
  <si>
    <t>-1995227237</t>
  </si>
  <si>
    <t>612460201.S</t>
  </si>
  <si>
    <t>Vnútorná omietka stien vápenná jadrová (hrubá), hr. 10 mm</t>
  </si>
  <si>
    <t>69816136</t>
  </si>
  <si>
    <t>612460207.S</t>
  </si>
  <si>
    <t>Vnútorná omietka stien vápenná štuková (jemná), hr. 4 mm</t>
  </si>
  <si>
    <t>1530578346</t>
  </si>
  <si>
    <t>612481119.S</t>
  </si>
  <si>
    <t>Potiahnutie vnútorných stien sklotextílnou mriežkou s celoplošným prilepením</t>
  </si>
  <si>
    <t>230344794</t>
  </si>
  <si>
    <t>642942111.S</t>
  </si>
  <si>
    <t>Osadenie oceľovej dverovej zárubne alebo rámu, plochy otvoru do 2,5 m2</t>
  </si>
  <si>
    <t>-1920964744</t>
  </si>
  <si>
    <t>553310001700.S</t>
  </si>
  <si>
    <t>Zárubňa kovová šxv 300-1195x500-1970 a 2100 mm, jednodielna zamurovacia</t>
  </si>
  <si>
    <t>1485487165</t>
  </si>
  <si>
    <t>99</t>
  </si>
  <si>
    <t>Presun hmôt HSV</t>
  </si>
  <si>
    <t>998011001.S</t>
  </si>
  <si>
    <t>Presun hmôt pre budovy (801, 803, 812), zvislá konštr. z tehál, tvárnic, z kovu výšky do 6 m</t>
  </si>
  <si>
    <t>-560681604</t>
  </si>
  <si>
    <t>713</t>
  </si>
  <si>
    <t>Izolácie tepelné</t>
  </si>
  <si>
    <t>713116410.S</t>
  </si>
  <si>
    <t>Montáž tepelnej izolácie stropov PUR penou hr. 150 mm</t>
  </si>
  <si>
    <t>458311800</t>
  </si>
  <si>
    <t>18</t>
  </si>
  <si>
    <t>231710000900.SR</t>
  </si>
  <si>
    <t>Pena polyuretanová dvojzložková pre tepelnú izoláciu (mäkká pena)</t>
  </si>
  <si>
    <t>kg</t>
  </si>
  <si>
    <t>32</t>
  </si>
  <si>
    <t>-1205136873</t>
  </si>
  <si>
    <t>19</t>
  </si>
  <si>
    <t>998713101.S</t>
  </si>
  <si>
    <t>Presun hmôt pre izolácie tepelné v objektoch výšky do 6 m</t>
  </si>
  <si>
    <t>-465304244</t>
  </si>
  <si>
    <t>763</t>
  </si>
  <si>
    <t>Konštrukcie - drevostavby</t>
  </si>
  <si>
    <t>763135010</t>
  </si>
  <si>
    <t>Kazetový podhľad Rigips 600 x 600 mm, hrana A, konštrukcia viditeľná, doska Casoprano Casobianca biela</t>
  </si>
  <si>
    <t>-1345234572</t>
  </si>
  <si>
    <t>21</t>
  </si>
  <si>
    <t>998763301</t>
  </si>
  <si>
    <t>Presun hmôt pre sádrokartónové konštrukcie v objektoch výšky do 7 m</t>
  </si>
  <si>
    <t>2142840308</t>
  </si>
  <si>
    <t>764</t>
  </si>
  <si>
    <t>Konštrukcie klampiarske</t>
  </si>
  <si>
    <t>22</t>
  </si>
  <si>
    <t>764410740.S</t>
  </si>
  <si>
    <t>Oplechovanie parapetov z hliníkového farebného Al plechu, vrátane rohov r.š. 250 mm</t>
  </si>
  <si>
    <t>m</t>
  </si>
  <si>
    <t>-2028135253</t>
  </si>
  <si>
    <t>23</t>
  </si>
  <si>
    <t>998764101.S</t>
  </si>
  <si>
    <t>Presun hmôt pre konštrukcie klampiarske v objektoch výšky do 6 m</t>
  </si>
  <si>
    <t>1261913166</t>
  </si>
  <si>
    <t>766</t>
  </si>
  <si>
    <t>Konštrukcie stolárske</t>
  </si>
  <si>
    <t>24</t>
  </si>
  <si>
    <t>766621081.S</t>
  </si>
  <si>
    <t>Montáž okna plastového na PUR penu</t>
  </si>
  <si>
    <t>1882169881</t>
  </si>
  <si>
    <t>25</t>
  </si>
  <si>
    <t>611410000200.SR</t>
  </si>
  <si>
    <t>Plastové okno jednokrídlové OS, vxš 750x500 mm, izolačné dvojsklo, 6 komorový profil</t>
  </si>
  <si>
    <t>231348039</t>
  </si>
  <si>
    <t>26</t>
  </si>
  <si>
    <t>766662112.S</t>
  </si>
  <si>
    <t>Montáž dverového krídla otočného jednokrídlového poldrážkového, do existujúcej zárubne, vrátane kovania</t>
  </si>
  <si>
    <t>-1191155749</t>
  </si>
  <si>
    <t>27</t>
  </si>
  <si>
    <t>549150000600.S</t>
  </si>
  <si>
    <t>Kľučka dverová a rozeta 2x, nehrdzavejúca oceľ, povrch nerez brúsený</t>
  </si>
  <si>
    <t>-1175388882</t>
  </si>
  <si>
    <t>28</t>
  </si>
  <si>
    <t>611610000400.S</t>
  </si>
  <si>
    <t>Dvere vnútorné jednokrídlové, šírka 600-900 mm, výplň papierová voština, povrch fólia, plné</t>
  </si>
  <si>
    <t>-44005023</t>
  </si>
  <si>
    <t>30</t>
  </si>
  <si>
    <t>998766101.S</t>
  </si>
  <si>
    <t>Presun hmot pre konštrukcie stolárske v objektoch výšky do 6 m</t>
  </si>
  <si>
    <t>802637302</t>
  </si>
  <si>
    <t>771</t>
  </si>
  <si>
    <t>Podlahy z dlaždíc</t>
  </si>
  <si>
    <t>-968005309</t>
  </si>
  <si>
    <t>34</t>
  </si>
  <si>
    <t>345350539</t>
  </si>
  <si>
    <t>771575530.S</t>
  </si>
  <si>
    <t>947459413</t>
  </si>
  <si>
    <t>36</t>
  </si>
  <si>
    <t>1214377081</t>
  </si>
  <si>
    <t>998771101.S</t>
  </si>
  <si>
    <t>Presun hmôt pre podlahy z dlaždíc v objektoch výšky do 6m</t>
  </si>
  <si>
    <t>-391992114</t>
  </si>
  <si>
    <t>38</t>
  </si>
  <si>
    <t>40</t>
  </si>
  <si>
    <t>42</t>
  </si>
  <si>
    <t>776992127.S</t>
  </si>
  <si>
    <t>Vyspravenie podkladu nivelačnou stierkou hr. 5 mm</t>
  </si>
  <si>
    <t>1687858824</t>
  </si>
  <si>
    <t>998776101.S</t>
  </si>
  <si>
    <t>Presun hmôt pre podlahy povlakové v objektoch výšky do 6 m</t>
  </si>
  <si>
    <t>-1975676297</t>
  </si>
  <si>
    <t>781</t>
  </si>
  <si>
    <t>Obklady</t>
  </si>
  <si>
    <t>44</t>
  </si>
  <si>
    <t>1490094038</t>
  </si>
  <si>
    <t>1250972513</t>
  </si>
  <si>
    <t>46</t>
  </si>
  <si>
    <t>998781101.S</t>
  </si>
  <si>
    <t>Presun hmôt pre obklady keramické v objektoch výšky do 6 m</t>
  </si>
  <si>
    <t>1810955045</t>
  </si>
  <si>
    <t>783</t>
  </si>
  <si>
    <t>Nátery</t>
  </si>
  <si>
    <t>783201812</t>
  </si>
  <si>
    <t>Odstránenie starých náterov z kovových stavebných doplnkových konštrukcií oceľovou kefou</t>
  </si>
  <si>
    <t>594665332</t>
  </si>
  <si>
    <t>48</t>
  </si>
  <si>
    <t>784</t>
  </si>
  <si>
    <t>Maľby</t>
  </si>
  <si>
    <t>50</t>
  </si>
  <si>
    <t>784410120</t>
  </si>
  <si>
    <t>Penetrovanie jednonásobné hrubozrnných, savých podkladov výšky do 3,80 m</t>
  </si>
  <si>
    <t>269703350</t>
  </si>
  <si>
    <t>784410500</t>
  </si>
  <si>
    <t>Prebrúsenie a oprášenie jemnozrnných povrchov výšky do 3,80 m</t>
  </si>
  <si>
    <t>-1438975721</t>
  </si>
  <si>
    <t>52</t>
  </si>
  <si>
    <t>784452273</t>
  </si>
  <si>
    <t>Maľby z maliarskych zmesí Primalex, Farmal, ručne nanášané dvojnásobné základné na podklad hrubozrnný výšky do 3,80 m</t>
  </si>
  <si>
    <t>409817254</t>
  </si>
  <si>
    <t>03 - Elektroinštalácie</t>
  </si>
  <si>
    <t>M - Práce a dodávky M</t>
  </si>
  <si>
    <t xml:space="preserve">    ELI - Elektroinštalácia</t>
  </si>
  <si>
    <t xml:space="preserve">    RH - Rozvádzač RH</t>
  </si>
  <si>
    <t>Práce a dodávky M</t>
  </si>
  <si>
    <t>ELI</t>
  </si>
  <si>
    <t>Elektroinštalácia</t>
  </si>
  <si>
    <t>210881075</t>
  </si>
  <si>
    <t>Kábel bezhalogénový N2XH 0,6/1,0 kVuložený pevne 3x1,5 mm2</t>
  </si>
  <si>
    <t>341610014300</t>
  </si>
  <si>
    <t>Kábel medený bezhalogenový N2XH 3x1,5 mm2</t>
  </si>
  <si>
    <t>210881076</t>
  </si>
  <si>
    <t>Kábel bezhalogénový N2XH 0,6/1,0 kVuložený pevne 3x2,5 mm2</t>
  </si>
  <si>
    <t>341610014400</t>
  </si>
  <si>
    <t>Kábel medený bezhalogenový N2XH 3x2,5 mm2</t>
  </si>
  <si>
    <t>210220300</t>
  </si>
  <si>
    <t>Ochranné pospájanie v práčovniach, kúpeľniach, voľne uložené,alebo v omietke Cu 4-16 mm2</t>
  </si>
  <si>
    <t>341110012200</t>
  </si>
  <si>
    <t>Kábel medený H07V-U 4 mm2</t>
  </si>
  <si>
    <t>210010024</t>
  </si>
  <si>
    <t>Rúrka elektroinštalačná ohybná z PVCuložená pevne FXP 16</t>
  </si>
  <si>
    <t>345710009000</t>
  </si>
  <si>
    <t>Rúrka ohybná vlnitá pancierová PVC-U, FXP DN 16</t>
  </si>
  <si>
    <t>974049330</t>
  </si>
  <si>
    <t>Vyrezanie rýh frézovaním vmurive z betónu hĺbky 2 cm, šírky 4 cm      -0,00176 t</t>
  </si>
  <si>
    <t>210010301</t>
  </si>
  <si>
    <t>Krabica prístrojová bez zapojenia (1901, KP 68, KZ 3)</t>
  </si>
  <si>
    <t>345410002100</t>
  </si>
  <si>
    <t>Krabica prístrojová z PVC pod omietku KP 68/2, Dxh 73x30 mm, KOPOS</t>
  </si>
  <si>
    <t>345410002300</t>
  </si>
  <si>
    <t>Krabica prístrojová rozvodná z PVC pod omietku KPR 68, Dxh 73x66 mm, KOPOS</t>
  </si>
  <si>
    <t>354410006200</t>
  </si>
  <si>
    <t>Svorka uzemňovacia Bernard ZSA 16</t>
  </si>
  <si>
    <t>354410066900</t>
  </si>
  <si>
    <t>Páska CU, bleskozvodný a uzemňovací materiál, dĺžka 0,5 m</t>
  </si>
  <si>
    <t>210111012</t>
  </si>
  <si>
    <t>Domové zásuvky polozapustené alebo zapustené vrátane zapojenia10/16 A 250 V 2P + PEN dvoje zapojenie pre priebežnú montáž</t>
  </si>
  <si>
    <t>774397</t>
  </si>
  <si>
    <t>Zásuvka zapustená, 2P+PE, IP 20, NIKO Intense Anthracite</t>
  </si>
  <si>
    <t>774221</t>
  </si>
  <si>
    <t>Zásuvka zapustená, 2P+PE, IP44, NIKO Intense Anthracite</t>
  </si>
  <si>
    <t>210110041</t>
  </si>
  <si>
    <t>Spínače polozapustené a zapustené vrátane zapojenia jednopólový - radenie 1</t>
  </si>
  <si>
    <t>774401</t>
  </si>
  <si>
    <t>Spínač radenie 1, zapustený, IP 20, NIKO Intense Anthracite</t>
  </si>
  <si>
    <t>210110043</t>
  </si>
  <si>
    <t>Spínače polozapustené a zapustené vrátane zapojenia sériový prep. stried. -radenie 5A</t>
  </si>
  <si>
    <t>774405</t>
  </si>
  <si>
    <t>Spínač radenie 5, zapustený, IP 20, NIKO Intense Anthracite</t>
  </si>
  <si>
    <t>210110045</t>
  </si>
  <si>
    <t>Spínače polozapustené a zapustené vrátane zapojeniadvojitý striedavé prepínanie - radenie 6</t>
  </si>
  <si>
    <t>774406</t>
  </si>
  <si>
    <t>Spínač radenie 6, zapustený, IP 20, NIKO Intense Anthracite</t>
  </si>
  <si>
    <t>210110046</t>
  </si>
  <si>
    <t>Spínače polozapustené a zapustené vrátane zapojeniadvojitý krížový prepínač - radenie 7</t>
  </si>
  <si>
    <t>774407</t>
  </si>
  <si>
    <t>Spínač radenie 7, zapustený, IP 20, NIKO Intense Anthracite</t>
  </si>
  <si>
    <t>774451</t>
  </si>
  <si>
    <t>Rámček jednonásobný</t>
  </si>
  <si>
    <t>54</t>
  </si>
  <si>
    <t>M011</t>
  </si>
  <si>
    <t>LED bodové svietidlo Nedes LDL113, LED/7W/230V, IP44, 2800K, biela farba, ND3139</t>
  </si>
  <si>
    <t>56</t>
  </si>
  <si>
    <t>210201950</t>
  </si>
  <si>
    <t>Montáž svietidla zapusteného 0,5 kg</t>
  </si>
  <si>
    <t>58</t>
  </si>
  <si>
    <t>M018</t>
  </si>
  <si>
    <t>60</t>
  </si>
  <si>
    <t>210201913</t>
  </si>
  <si>
    <t>Montáž svietidla interiérovéhona strop 5,0 kg</t>
  </si>
  <si>
    <t>62</t>
  </si>
  <si>
    <t>210201080</t>
  </si>
  <si>
    <t>Zapojenie svietidla interiérového stropného - nástenného LED IP 20</t>
  </si>
  <si>
    <t>64</t>
  </si>
  <si>
    <t>RH</t>
  </si>
  <si>
    <t>Rozvádzač RH</t>
  </si>
  <si>
    <t>66</t>
  </si>
  <si>
    <t>M043</t>
  </si>
  <si>
    <t>Istič, 1P, 6kA, In=16A, typ B</t>
  </si>
  <si>
    <t>68</t>
  </si>
  <si>
    <t>M044</t>
  </si>
  <si>
    <t>Istič, 1P, 6kA, In=6A, typ B</t>
  </si>
  <si>
    <t>70</t>
  </si>
  <si>
    <t>M045</t>
  </si>
  <si>
    <t>Prúd.chránič, 3P+N, 6kA, In=40A, 30mA</t>
  </si>
  <si>
    <t>72</t>
  </si>
  <si>
    <t>74</t>
  </si>
  <si>
    <t>04 - Interiér</t>
  </si>
  <si>
    <t>Pol1</t>
  </si>
  <si>
    <t>Čistiaca rohož Modern gel antracit rolka 200 cm, 120x120 cm</t>
  </si>
  <si>
    <t>Pol2</t>
  </si>
  <si>
    <t>Lavica s priestorom pre uloženie topánok, DTD + ABS faraba zelena, dl.2000 hl. 370 v. 400 - ATYP</t>
  </si>
  <si>
    <t>Pol3</t>
  </si>
  <si>
    <t>trojdielný nastenny vešiak s poličkou + hačiky 19 ks, DTD + ABS faraba zelena, dl.2000, 400, 900 hl. 150 v. 200 - ATYP</t>
  </si>
  <si>
    <t>Pol4</t>
  </si>
  <si>
    <t>05 - Ústredné vykurovanie</t>
  </si>
  <si>
    <t>D1 - Demontáže</t>
  </si>
  <si>
    <t>D2 - Montáže</t>
  </si>
  <si>
    <t xml:space="preserve">    D3 - Vykurovacie telesá</t>
  </si>
  <si>
    <t>D5 - Izolácie</t>
  </si>
  <si>
    <t>D1</t>
  </si>
  <si>
    <t>Demontáže</t>
  </si>
  <si>
    <t>733110803</t>
  </si>
  <si>
    <t>Demontáž potrubia z oceľových rúrok závitových do 15</t>
  </si>
  <si>
    <t>bm</t>
  </si>
  <si>
    <t>733110806</t>
  </si>
  <si>
    <t>Demontáž potrubia z oceľových rúrok závitových 15-32</t>
  </si>
  <si>
    <t>733110808</t>
  </si>
  <si>
    <t>Demontáž potrubia z oceľových rúrok závitových 32-50</t>
  </si>
  <si>
    <t>733190801</t>
  </si>
  <si>
    <t>odrezanie objímok do DN50</t>
  </si>
  <si>
    <t>733191823</t>
  </si>
  <si>
    <t>odrezanie strmeňových držiakov bez demontáže podpier, konzol alebo výložníkov, priemeru 44,5-76</t>
  </si>
  <si>
    <t>735121810</t>
  </si>
  <si>
    <t>Demontáž radiátorov oceľových</t>
  </si>
  <si>
    <t>735494811</t>
  </si>
  <si>
    <t>Vypúšťanie vody z vykurovacích sústav (bez kotlov, ohrievačov, zásobníkov a nádrží) o v. pl. VT</t>
  </si>
  <si>
    <t>735890801</t>
  </si>
  <si>
    <t>Vnútrostaveniskové premiestnenie vybúraných (demontovaných) hmôt vykurovacích telies vodorovne 100 mz objektov výšky do 6 m</t>
  </si>
  <si>
    <t>D2</t>
  </si>
  <si>
    <t>Montáže</t>
  </si>
  <si>
    <t>D3</t>
  </si>
  <si>
    <t>Vykurovacie telesá</t>
  </si>
  <si>
    <t>kúpeľňový rebrík 1240.450</t>
  </si>
  <si>
    <t>kúpeľňový rebrík 540.450</t>
  </si>
  <si>
    <t>el. patróna 1000 W</t>
  </si>
  <si>
    <t>73516001</t>
  </si>
  <si>
    <t>montáž kúpeľňového rebríka</t>
  </si>
  <si>
    <t>1778341</t>
  </si>
  <si>
    <t>RADIÁTOR. PRIPÁJACIA ARMATÚRA HERZ VUA 40 1/2" PRIAMA</t>
  </si>
  <si>
    <t>73516901</t>
  </si>
  <si>
    <t>montáž pripojovacej armatúry pre vykurovacie teleso typu VUA</t>
  </si>
  <si>
    <t>734223238</t>
  </si>
  <si>
    <t>montáž termostatickej hlavice</t>
  </si>
  <si>
    <t>1 258408 1 002</t>
  </si>
  <si>
    <t>Vod. oblúk 90° pre rúrky 16/17 použiteľný na inštalácie vykurovania s univerzálnymi rúrkami REHAU RAUTITAN flex</t>
  </si>
  <si>
    <t>1 250297 1 002</t>
  </si>
  <si>
    <t>Násuvná objímka 17x2,0súčasť trvalo tesnej spojovacej techniky násuvných objímok REHAU bez využitia O-</t>
  </si>
  <si>
    <t>1 240601 1 003</t>
  </si>
  <si>
    <t>Pripoj. skrutkový spoj G3/4-15 matný použiteľná na inštalácie vykurovania, pripojovacie skrutkové spoje s mäkkým</t>
  </si>
  <si>
    <t>1 240711 1 001</t>
  </si>
  <si>
    <t>Prechod 3/4" na 1/2"použiteľná na inštalácie vykurovania, na pripojenie vykurovacích telies, resp. ventilov</t>
  </si>
  <si>
    <t>pár</t>
  </si>
  <si>
    <t>11361401500</t>
  </si>
  <si>
    <t>Rúrka RAUTHERM S 17, pre inštaláciu vykurovania. Materiál: polyetylén zoSieťovaný pomocou peroxidov (PE-</t>
  </si>
  <si>
    <t>310319006</t>
  </si>
  <si>
    <t>montáž adaptéra</t>
  </si>
  <si>
    <t>D5</t>
  </si>
  <si>
    <t>Izolácie</t>
  </si>
  <si>
    <t>Armacell HT 20*13</t>
  </si>
  <si>
    <t>713482121</t>
  </si>
  <si>
    <t>montáž tepelnoizolačných trubíc hr 15-20 mm dim do 38</t>
  </si>
  <si>
    <t>733190107</t>
  </si>
  <si>
    <t>Tlakové skúšky potrubia z oceľ. rúr závitových</t>
  </si>
  <si>
    <t>06 - Zdravotechnika</t>
  </si>
  <si>
    <t xml:space="preserve">    D2 - Zariaďovacie predmety</t>
  </si>
  <si>
    <t xml:space="preserve">    D3 - Vnútorná kanalizácia</t>
  </si>
  <si>
    <t>D5 - Zariaďovacie predmety</t>
  </si>
  <si>
    <t>D7 - Vnútorný vodovod</t>
  </si>
  <si>
    <t xml:space="preserve">    D8 - Potrubia</t>
  </si>
  <si>
    <t xml:space="preserve">    D4 - Izolácie</t>
  </si>
  <si>
    <t xml:space="preserve">    D6 - Armatúry</t>
  </si>
  <si>
    <t>D9 - Vnútorná kanalizácia</t>
  </si>
  <si>
    <t xml:space="preserve">    D10 - Odpadový systém</t>
  </si>
  <si>
    <t xml:space="preserve">    D11 - Príslušenstvo</t>
  </si>
  <si>
    <t>Zariaďovacie predmety</t>
  </si>
  <si>
    <t>725110811</t>
  </si>
  <si>
    <t>demontáž zariaďovacích predmetov do sute</t>
  </si>
  <si>
    <t>725590811</t>
  </si>
  <si>
    <t>presun demontovaných hmôt</t>
  </si>
  <si>
    <t>Vnútorná kanalizácia</t>
  </si>
  <si>
    <t>721171803</t>
  </si>
  <si>
    <t>Demontáž plastového potrubia pripojovacieho, alebo odpadového do DN75</t>
  </si>
  <si>
    <t>721171808</t>
  </si>
  <si>
    <t>Demontáž plastového potrubia pripojovacieho, alebo odpadového do DN110</t>
  </si>
  <si>
    <t>721290821</t>
  </si>
  <si>
    <t>presun demontovaných hmôt do 6 m</t>
  </si>
  <si>
    <t>725291114</t>
  </si>
  <si>
    <t>montáž predelovacej steny</t>
  </si>
  <si>
    <t>8.2003.1.000.000.1</t>
  </si>
  <si>
    <t>KLOZET KERAMICKÝ ZÁVESNÝ DO  V. 400</t>
  </si>
  <si>
    <t>Pol14</t>
  </si>
  <si>
    <t>PREDSTENOVÝ INŠTALAČNÝ MODUL NA ZAMUROVANIE A100</t>
  </si>
  <si>
    <t>PREDSTENOVÝ INŠTALAČNÝ MODUL AM101/1000</t>
  </si>
  <si>
    <t>INŠTALAČNÁ SADA INOX</t>
  </si>
  <si>
    <t>TLAČÍTKO</t>
  </si>
  <si>
    <t>IZOL. DOSKA S PRÍSL. M910</t>
  </si>
  <si>
    <t>H8910300620001</t>
  </si>
  <si>
    <t>WC sedadlo, SoftClose, biela/červena</t>
  </si>
  <si>
    <t>8.9338.4</t>
  </si>
  <si>
    <t>TERMOPLASTOVÉ SEDÁTKO ANTIBAK S POKLOPOM SLOWCLOSE</t>
  </si>
  <si>
    <t>P711631</t>
  </si>
  <si>
    <t>NÁSTENKA 16 x 1/2“</t>
  </si>
  <si>
    <t>Pol5</t>
  </si>
  <si>
    <t>Pol6</t>
  </si>
  <si>
    <t>PRIPOJOVACIE KOLENO 90/110 (SÚČASŤ INSTAL. MODULU)</t>
  </si>
  <si>
    <t>722220111</t>
  </si>
  <si>
    <t>montáž nástenky 1/2"</t>
  </si>
  <si>
    <t>721194109</t>
  </si>
  <si>
    <t>Zriadenie prípojok na potrubí vyvedenie a upevnenie odpadových výpustiek 110</t>
  </si>
  <si>
    <t>UPEVŇOVACIE ŠRUBY UMÝVADLOVÉ</t>
  </si>
  <si>
    <t>BATÉRIA ZMIEŠAVACIA UMÝVADLOVÁ STOJÁNKOVÁ JEDNOBODOVÁ PÁKOVÁ</t>
  </si>
  <si>
    <t>SIFÓN FĽAŠOVÝ A43 DN40</t>
  </si>
  <si>
    <t>Pol9</t>
  </si>
  <si>
    <t>PRIPOJOVACIE KOLENO DN50 SO ZÁSUVNOU TESNIACOU MANŽETOU 50/40</t>
  </si>
  <si>
    <t>1255001</t>
  </si>
  <si>
    <t>ROHÁČIK 1/2" x 3/8"</t>
  </si>
  <si>
    <t>P712031</t>
  </si>
  <si>
    <t>NÁSTENKA 20 x 1/2"</t>
  </si>
  <si>
    <t>72586001</t>
  </si>
  <si>
    <t>montáž umývadlového sifónu</t>
  </si>
  <si>
    <t>721194105</t>
  </si>
  <si>
    <t>Zriadenie prípojok na potrubí vyvedenie a upevnenie odpadových výpustiek 50</t>
  </si>
  <si>
    <t>Pol12</t>
  </si>
  <si>
    <t>držiak na toaletný papier</t>
  </si>
  <si>
    <t>76</t>
  </si>
  <si>
    <t>držiaky na uteráky</t>
  </si>
  <si>
    <t>78</t>
  </si>
  <si>
    <t>D7</t>
  </si>
  <si>
    <t>Vnútorný vodovod</t>
  </si>
  <si>
    <t>D8</t>
  </si>
  <si>
    <t>Potrubia</t>
  </si>
  <si>
    <t>11300711005</t>
  </si>
  <si>
    <t>Univerzálna rúrka RAUTITAN stabil 16,2x2,6</t>
  </si>
  <si>
    <t>80</t>
  </si>
  <si>
    <t>11301411050</t>
  </si>
  <si>
    <t>Univerzálna rúrka RAUTITAN stabil 25x3,7</t>
  </si>
  <si>
    <t>82</t>
  </si>
  <si>
    <t>722172601</t>
  </si>
  <si>
    <t>montáž potrubia Stabil 16,2</t>
  </si>
  <si>
    <t>84</t>
  </si>
  <si>
    <t>722172603</t>
  </si>
  <si>
    <t>montáž potrubia Stabil 25</t>
  </si>
  <si>
    <t>86</t>
  </si>
  <si>
    <t>D4</t>
  </si>
  <si>
    <t>1613</t>
  </si>
  <si>
    <t>Tubolit DG</t>
  </si>
  <si>
    <t>88</t>
  </si>
  <si>
    <t>2520</t>
  </si>
  <si>
    <t>90</t>
  </si>
  <si>
    <t>D6</t>
  </si>
  <si>
    <t>Armatúry</t>
  </si>
  <si>
    <t>722231045</t>
  </si>
  <si>
    <t>montáž armatúr s dvomi závitmi 6/4"</t>
  </si>
  <si>
    <t>98</t>
  </si>
  <si>
    <t>2210003</t>
  </si>
  <si>
    <t>HERZ Kohút guľový so zeleným pákovým ovládačom, z DR mosadze, s tretím vrtom v guli, PN 16, DN 25, odolné voči vypl.zinku</t>
  </si>
  <si>
    <t>100</t>
  </si>
  <si>
    <t>722231043</t>
  </si>
  <si>
    <t>montáž armatúr s dvomi závitmi 1"</t>
  </si>
  <si>
    <t>102</t>
  </si>
  <si>
    <t>D9</t>
  </si>
  <si>
    <t>D10</t>
  </si>
  <si>
    <t>Odpadový systém</t>
  </si>
  <si>
    <t>11230341200</t>
  </si>
  <si>
    <t>Rúra RAUPIANO Plus DN 40</t>
  </si>
  <si>
    <t>104</t>
  </si>
  <si>
    <t>11201341200</t>
  </si>
  <si>
    <t>Rúra RAUPIANO Plus DN 50</t>
  </si>
  <si>
    <t>106</t>
  </si>
  <si>
    <t>11202941200</t>
  </si>
  <si>
    <t>Rúra RAUPIANO Plus DN 110</t>
  </si>
  <si>
    <t>108</t>
  </si>
  <si>
    <t>721171721</t>
  </si>
  <si>
    <t>Montáž Raupiano-Plus 40</t>
  </si>
  <si>
    <t>110</t>
  </si>
  <si>
    <t>721171721.1</t>
  </si>
  <si>
    <t>Montáž Raupiano-Plus 50</t>
  </si>
  <si>
    <t>112</t>
  </si>
  <si>
    <t>721171713</t>
  </si>
  <si>
    <t>Montáž Raupiano-Plus 110</t>
  </si>
  <si>
    <t>114</t>
  </si>
  <si>
    <t>11215341001</t>
  </si>
  <si>
    <t>Rúra s čistiacim otvorom RAUPIANO Plus DN 110</t>
  </si>
  <si>
    <t>116</t>
  </si>
  <si>
    <t>721274112</t>
  </si>
  <si>
    <t>montáž ventilačnej hlavice</t>
  </si>
  <si>
    <t>122</t>
  </si>
  <si>
    <t>11234441001</t>
  </si>
  <si>
    <t>Koleno RAUPIANO Plus DN 110, 45°</t>
  </si>
  <si>
    <t>124</t>
  </si>
  <si>
    <t>11229841001</t>
  </si>
  <si>
    <t>Jednoduchá odbočka RAUPIANO Plus DN 110/110, 45°</t>
  </si>
  <si>
    <t>126</t>
  </si>
  <si>
    <t>D11</t>
  </si>
  <si>
    <t>Príslušenstvo</t>
  </si>
  <si>
    <t>konzola 20</t>
  </si>
  <si>
    <t>128</t>
  </si>
  <si>
    <t>120534-001</t>
  </si>
  <si>
    <t>Vodiaca svorka  DN 50</t>
  </si>
  <si>
    <t>130</t>
  </si>
  <si>
    <t>Montáž podláh z dlaždíc keramických do tmelu veľ. 600 x 600 mm</t>
  </si>
  <si>
    <t>597640000600.R</t>
  </si>
  <si>
    <t>597740000100.R</t>
  </si>
  <si>
    <t>Dlaždice keramické s hladkým povrchom lxvxhr 600x100x9 mm, jednofarebné</t>
  </si>
  <si>
    <t>771415010.R</t>
  </si>
  <si>
    <t>Montáž soklíkov z obkladačiek do tmelu veľ. 600 x 100 mm</t>
  </si>
  <si>
    <t>781445015.R</t>
  </si>
  <si>
    <t>Montáž obkladov vnútor. stien z obkladačiek kladených do tmelu veľ. 600x600 mm</t>
  </si>
  <si>
    <t>LED panel LED/45W/230V, 2700K, 3600 lm, 600x600mm</t>
  </si>
  <si>
    <t>597740003500.R</t>
  </si>
  <si>
    <t>Dlaždice keramické, lxvxhr 600x600x9 mm, gresové glazované</t>
  </si>
  <si>
    <t>Obkladačky keramické jednofarebné lxv 600x600x9 mm gresové glazované</t>
  </si>
  <si>
    <t>HADICA S NEREZ. OPLETENÍM 60 cm G 1/2"</t>
  </si>
  <si>
    <t>H8153820001041</t>
  </si>
  <si>
    <t>UMÝVADLO KERAMICKÉ NÁSTENNÉ ZÁVESNÉ Jika Lyra 45x37 cm</t>
  </si>
  <si>
    <t>Deliaca priečka na WC</t>
  </si>
  <si>
    <t xml:space="preserve">H8203960000001
</t>
  </si>
  <si>
    <t>TERMOSTATICKÁ HLAVICA M28x1,5 6-28°C</t>
  </si>
  <si>
    <t>Pol7</t>
  </si>
  <si>
    <t>Pol8</t>
  </si>
  <si>
    <t>Pol10</t>
  </si>
  <si>
    <t>Pol11</t>
  </si>
  <si>
    <t>Pol13</t>
  </si>
  <si>
    <t>Pol15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</si>
</sst>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topLeftCell="A22" zoomScale="80" zoomScaleNormal="80" workbookViewId="0">
      <selection activeCell="BE99" sqref="BE9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7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90" t="s">
        <v>12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92" t="s">
        <v>14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23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27</v>
      </c>
      <c r="AK17" s="23" t="s">
        <v>24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30</v>
      </c>
      <c r="AK20" s="23" t="s">
        <v>24</v>
      </c>
      <c r="AN20" s="21" t="s">
        <v>1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31</v>
      </c>
      <c r="AR22" s="17"/>
    </row>
    <row r="23" spans="1:71" s="1" customFormat="1" ht="16.5" customHeight="1">
      <c r="B23" s="17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4">
        <f>ROUND(AG94,2)</f>
        <v>0</v>
      </c>
      <c r="AL26" s="195"/>
      <c r="AM26" s="195"/>
      <c r="AN26" s="195"/>
      <c r="AO26" s="195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6" t="s">
        <v>33</v>
      </c>
      <c r="M28" s="196"/>
      <c r="N28" s="196"/>
      <c r="O28" s="196"/>
      <c r="P28" s="196"/>
      <c r="Q28" s="26"/>
      <c r="R28" s="26"/>
      <c r="S28" s="26"/>
      <c r="T28" s="26"/>
      <c r="U28" s="26"/>
      <c r="V28" s="26"/>
      <c r="W28" s="196" t="s">
        <v>34</v>
      </c>
      <c r="X28" s="196"/>
      <c r="Y28" s="196"/>
      <c r="Z28" s="196"/>
      <c r="AA28" s="196"/>
      <c r="AB28" s="196"/>
      <c r="AC28" s="196"/>
      <c r="AD28" s="196"/>
      <c r="AE28" s="196"/>
      <c r="AF28" s="26"/>
      <c r="AG28" s="26"/>
      <c r="AH28" s="26"/>
      <c r="AI28" s="26"/>
      <c r="AJ28" s="26"/>
      <c r="AK28" s="196" t="s">
        <v>35</v>
      </c>
      <c r="AL28" s="196"/>
      <c r="AM28" s="196"/>
      <c r="AN28" s="196"/>
      <c r="AO28" s="196"/>
      <c r="AP28" s="26"/>
      <c r="AQ28" s="26"/>
      <c r="AR28" s="27"/>
      <c r="BE28" s="26"/>
    </row>
    <row r="29" spans="1:71" s="3" customFormat="1" ht="14.45" customHeight="1">
      <c r="B29" s="31"/>
      <c r="D29" s="23" t="s">
        <v>36</v>
      </c>
      <c r="F29" s="23" t="s">
        <v>37</v>
      </c>
      <c r="L29" s="187">
        <v>0.2</v>
      </c>
      <c r="M29" s="188"/>
      <c r="N29" s="188"/>
      <c r="O29" s="188"/>
      <c r="P29" s="188"/>
      <c r="W29" s="189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9">
        <f>ROUND(AV94, 2)</f>
        <v>0</v>
      </c>
      <c r="AL29" s="188"/>
      <c r="AM29" s="188"/>
      <c r="AN29" s="188"/>
      <c r="AO29" s="188"/>
      <c r="AR29" s="31"/>
    </row>
    <row r="30" spans="1:71" s="3" customFormat="1" ht="14.45" customHeight="1">
      <c r="B30" s="31"/>
      <c r="F30" s="23" t="s">
        <v>38</v>
      </c>
      <c r="L30" s="187">
        <v>0.2</v>
      </c>
      <c r="M30" s="188"/>
      <c r="N30" s="188"/>
      <c r="O30" s="188"/>
      <c r="P30" s="188"/>
      <c r="W30" s="189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9">
        <f>ROUND(AW94, 2)</f>
        <v>0</v>
      </c>
      <c r="AL30" s="188"/>
      <c r="AM30" s="188"/>
      <c r="AN30" s="188"/>
      <c r="AO30" s="188"/>
      <c r="AR30" s="31"/>
    </row>
    <row r="31" spans="1:71" s="3" customFormat="1" ht="14.45" hidden="1" customHeight="1">
      <c r="B31" s="31"/>
      <c r="F31" s="23" t="s">
        <v>39</v>
      </c>
      <c r="L31" s="187">
        <v>0.2</v>
      </c>
      <c r="M31" s="188"/>
      <c r="N31" s="188"/>
      <c r="O31" s="188"/>
      <c r="P31" s="188"/>
      <c r="W31" s="189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9">
        <v>0</v>
      </c>
      <c r="AL31" s="188"/>
      <c r="AM31" s="188"/>
      <c r="AN31" s="188"/>
      <c r="AO31" s="188"/>
      <c r="AR31" s="31"/>
    </row>
    <row r="32" spans="1:71" s="3" customFormat="1" ht="14.45" hidden="1" customHeight="1">
      <c r="B32" s="31"/>
      <c r="F32" s="23" t="s">
        <v>40</v>
      </c>
      <c r="L32" s="187">
        <v>0.2</v>
      </c>
      <c r="M32" s="188"/>
      <c r="N32" s="188"/>
      <c r="O32" s="188"/>
      <c r="P32" s="188"/>
      <c r="W32" s="189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9">
        <v>0</v>
      </c>
      <c r="AL32" s="188"/>
      <c r="AM32" s="188"/>
      <c r="AN32" s="188"/>
      <c r="AO32" s="188"/>
      <c r="AR32" s="31"/>
    </row>
    <row r="33" spans="1:57" s="3" customFormat="1" ht="14.45" hidden="1" customHeight="1">
      <c r="B33" s="31"/>
      <c r="F33" s="23" t="s">
        <v>41</v>
      </c>
      <c r="L33" s="187">
        <v>0</v>
      </c>
      <c r="M33" s="188"/>
      <c r="N33" s="188"/>
      <c r="O33" s="188"/>
      <c r="P33" s="188"/>
      <c r="W33" s="189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9">
        <v>0</v>
      </c>
      <c r="AL33" s="188"/>
      <c r="AM33" s="188"/>
      <c r="AN33" s="188"/>
      <c r="AO33" s="188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42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43</v>
      </c>
      <c r="U35" s="34"/>
      <c r="V35" s="34"/>
      <c r="W35" s="34"/>
      <c r="X35" s="201" t="s">
        <v>44</v>
      </c>
      <c r="Y35" s="199"/>
      <c r="Z35" s="199"/>
      <c r="AA35" s="199"/>
      <c r="AB35" s="199"/>
      <c r="AC35" s="34"/>
      <c r="AD35" s="34"/>
      <c r="AE35" s="34"/>
      <c r="AF35" s="34"/>
      <c r="AG35" s="34"/>
      <c r="AH35" s="34"/>
      <c r="AI35" s="34"/>
      <c r="AJ35" s="34"/>
      <c r="AK35" s="198">
        <f>SUM(AK26:AK33)</f>
        <v>0</v>
      </c>
      <c r="AL35" s="199"/>
      <c r="AM35" s="199"/>
      <c r="AN35" s="199"/>
      <c r="AO35" s="200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45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46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47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48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47</v>
      </c>
      <c r="AI60" s="29"/>
      <c r="AJ60" s="29"/>
      <c r="AK60" s="29"/>
      <c r="AL60" s="29"/>
      <c r="AM60" s="39" t="s">
        <v>48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50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47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48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47</v>
      </c>
      <c r="AI75" s="29"/>
      <c r="AJ75" s="29"/>
      <c r="AK75" s="29"/>
      <c r="AL75" s="29"/>
      <c r="AM75" s="39" t="s">
        <v>48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51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162020</v>
      </c>
      <c r="AR84" s="45"/>
    </row>
    <row r="85" spans="1:91" s="5" customFormat="1" ht="36.950000000000003" customHeight="1">
      <c r="B85" s="46"/>
      <c r="C85" s="47" t="s">
        <v>13</v>
      </c>
      <c r="L85" s="168" t="str">
        <f>K6</f>
        <v>Modernizácia interiéru Materskej školy Ovčie</v>
      </c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69"/>
      <c r="AH85" s="169"/>
      <c r="AI85" s="169"/>
      <c r="AJ85" s="169"/>
      <c r="AK85" s="169"/>
      <c r="AL85" s="169"/>
      <c r="AM85" s="169"/>
      <c r="AN85" s="169"/>
      <c r="AO85" s="169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Ovčie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70" t="str">
        <f>IF(AN8= "","",AN8)</f>
        <v>24. 9. 2020</v>
      </c>
      <c r="AN87" s="170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171" t="str">
        <f>IF(E17="","",E17)</f>
        <v>Ing. arch. Martin Čurila</v>
      </c>
      <c r="AN89" s="172"/>
      <c r="AO89" s="172"/>
      <c r="AP89" s="172"/>
      <c r="AQ89" s="26"/>
      <c r="AR89" s="27"/>
      <c r="AS89" s="173" t="s">
        <v>52</v>
      </c>
      <c r="AT89" s="174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171" t="str">
        <f>IF(E20="","",E20)</f>
        <v>Ing. Viazanko</v>
      </c>
      <c r="AN90" s="172"/>
      <c r="AO90" s="172"/>
      <c r="AP90" s="172"/>
      <c r="AQ90" s="26"/>
      <c r="AR90" s="27"/>
      <c r="AS90" s="175"/>
      <c r="AT90" s="176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5"/>
      <c r="AT91" s="176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7" t="s">
        <v>53</v>
      </c>
      <c r="D92" s="178"/>
      <c r="E92" s="178"/>
      <c r="F92" s="178"/>
      <c r="G92" s="178"/>
      <c r="H92" s="54"/>
      <c r="I92" s="179" t="s">
        <v>54</v>
      </c>
      <c r="J92" s="178"/>
      <c r="K92" s="178"/>
      <c r="L92" s="178"/>
      <c r="M92" s="178"/>
      <c r="N92" s="178"/>
      <c r="O92" s="178"/>
      <c r="P92" s="178"/>
      <c r="Q92" s="178"/>
      <c r="R92" s="178"/>
      <c r="S92" s="178"/>
      <c r="T92" s="178"/>
      <c r="U92" s="178"/>
      <c r="V92" s="178"/>
      <c r="W92" s="178"/>
      <c r="X92" s="178"/>
      <c r="Y92" s="178"/>
      <c r="Z92" s="178"/>
      <c r="AA92" s="178"/>
      <c r="AB92" s="178"/>
      <c r="AC92" s="178"/>
      <c r="AD92" s="178"/>
      <c r="AE92" s="178"/>
      <c r="AF92" s="178"/>
      <c r="AG92" s="181" t="s">
        <v>55</v>
      </c>
      <c r="AH92" s="178"/>
      <c r="AI92" s="178"/>
      <c r="AJ92" s="178"/>
      <c r="AK92" s="178"/>
      <c r="AL92" s="178"/>
      <c r="AM92" s="178"/>
      <c r="AN92" s="179" t="s">
        <v>56</v>
      </c>
      <c r="AO92" s="178"/>
      <c r="AP92" s="180"/>
      <c r="AQ92" s="55" t="s">
        <v>57</v>
      </c>
      <c r="AR92" s="27"/>
      <c r="AS92" s="56" t="s">
        <v>58</v>
      </c>
      <c r="AT92" s="57" t="s">
        <v>59</v>
      </c>
      <c r="AU92" s="57" t="s">
        <v>60</v>
      </c>
      <c r="AV92" s="57" t="s">
        <v>61</v>
      </c>
      <c r="AW92" s="57" t="s">
        <v>62</v>
      </c>
      <c r="AX92" s="57" t="s">
        <v>63</v>
      </c>
      <c r="AY92" s="57" t="s">
        <v>64</v>
      </c>
      <c r="AZ92" s="57" t="s">
        <v>65</v>
      </c>
      <c r="BA92" s="57" t="s">
        <v>66</v>
      </c>
      <c r="BB92" s="57" t="s">
        <v>67</v>
      </c>
      <c r="BC92" s="57" t="s">
        <v>68</v>
      </c>
      <c r="BD92" s="58" t="s">
        <v>69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5">
        <f>ROUND(SUM(AG95:AG100),2)</f>
        <v>0</v>
      </c>
      <c r="AH94" s="185"/>
      <c r="AI94" s="185"/>
      <c r="AJ94" s="185"/>
      <c r="AK94" s="185"/>
      <c r="AL94" s="185"/>
      <c r="AM94" s="185"/>
      <c r="AN94" s="186">
        <f t="shared" ref="AN94:AN100" si="0">SUM(AG94,AT94)</f>
        <v>0</v>
      </c>
      <c r="AO94" s="186"/>
      <c r="AP94" s="186"/>
      <c r="AQ94" s="66" t="s">
        <v>1</v>
      </c>
      <c r="AR94" s="62"/>
      <c r="AS94" s="67">
        <f>ROUND(SUM(AS95:AS100),2)</f>
        <v>0</v>
      </c>
      <c r="AT94" s="68">
        <f t="shared" ref="AT94:AT100" si="1">ROUND(SUM(AV94:AW94),2)</f>
        <v>0</v>
      </c>
      <c r="AU94" s="69">
        <f>ROUND(SUM(AU95:AU100),5)</f>
        <v>204.32320000000001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ROUND(SUM(AZ95:AZ100),2)</f>
        <v>0</v>
      </c>
      <c r="BA94" s="68">
        <f>ROUND(SUM(BA95:BA100),2)</f>
        <v>0</v>
      </c>
      <c r="BB94" s="68">
        <f>ROUND(SUM(BB95:BB100),2)</f>
        <v>0</v>
      </c>
      <c r="BC94" s="68">
        <f>ROUND(SUM(BC95:BC100),2)</f>
        <v>0</v>
      </c>
      <c r="BD94" s="70">
        <f>ROUND(SUM(BD95:BD100),2)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1" s="7" customFormat="1" ht="16.5" customHeight="1">
      <c r="A95" s="73" t="s">
        <v>76</v>
      </c>
      <c r="B95" s="74"/>
      <c r="C95" s="75"/>
      <c r="D95" s="184" t="s">
        <v>77</v>
      </c>
      <c r="E95" s="184"/>
      <c r="F95" s="184"/>
      <c r="G95" s="184"/>
      <c r="H95" s="184"/>
      <c r="I95" s="76"/>
      <c r="J95" s="184" t="s">
        <v>78</v>
      </c>
      <c r="K95" s="184"/>
      <c r="L95" s="184"/>
      <c r="M95" s="184"/>
      <c r="N95" s="184"/>
      <c r="O95" s="184"/>
      <c r="P95" s="184"/>
      <c r="Q95" s="184"/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84"/>
      <c r="AC95" s="184"/>
      <c r="AD95" s="184"/>
      <c r="AE95" s="184"/>
      <c r="AF95" s="184"/>
      <c r="AG95" s="182">
        <f>'01 - Búracie práce'!J30</f>
        <v>0</v>
      </c>
      <c r="AH95" s="183"/>
      <c r="AI95" s="183"/>
      <c r="AJ95" s="183"/>
      <c r="AK95" s="183"/>
      <c r="AL95" s="183"/>
      <c r="AM95" s="183"/>
      <c r="AN95" s="182">
        <f t="shared" si="0"/>
        <v>0</v>
      </c>
      <c r="AO95" s="183"/>
      <c r="AP95" s="183"/>
      <c r="AQ95" s="77" t="s">
        <v>79</v>
      </c>
      <c r="AR95" s="74"/>
      <c r="AS95" s="78">
        <v>0</v>
      </c>
      <c r="AT95" s="79">
        <f t="shared" si="1"/>
        <v>0</v>
      </c>
      <c r="AU95" s="80">
        <f>'01 - Búracie práce'!P122</f>
        <v>19.362005000000003</v>
      </c>
      <c r="AV95" s="79">
        <f>'01 - Búracie práce'!J33</f>
        <v>0</v>
      </c>
      <c r="AW95" s="79">
        <f>'01 - Búracie práce'!J34</f>
        <v>0</v>
      </c>
      <c r="AX95" s="79">
        <f>'01 - Búracie práce'!J35</f>
        <v>0</v>
      </c>
      <c r="AY95" s="79">
        <f>'01 - Búracie práce'!J36</f>
        <v>0</v>
      </c>
      <c r="AZ95" s="79">
        <f>'01 - Búracie práce'!F33</f>
        <v>0</v>
      </c>
      <c r="BA95" s="79">
        <f>'01 - Búracie práce'!F34</f>
        <v>0</v>
      </c>
      <c r="BB95" s="79">
        <f>'01 - Búracie práce'!F35</f>
        <v>0</v>
      </c>
      <c r="BC95" s="79">
        <f>'01 - Búracie práce'!F36</f>
        <v>0</v>
      </c>
      <c r="BD95" s="81">
        <f>'01 - Búracie práce'!F37</f>
        <v>0</v>
      </c>
      <c r="BT95" s="82" t="s">
        <v>80</v>
      </c>
      <c r="BV95" s="82" t="s">
        <v>74</v>
      </c>
      <c r="BW95" s="82" t="s">
        <v>81</v>
      </c>
      <c r="BX95" s="82" t="s">
        <v>4</v>
      </c>
      <c r="CL95" s="82" t="s">
        <v>1</v>
      </c>
      <c r="CM95" s="82" t="s">
        <v>72</v>
      </c>
    </row>
    <row r="96" spans="1:91" s="7" customFormat="1" ht="16.5" customHeight="1">
      <c r="A96" s="73" t="s">
        <v>76</v>
      </c>
      <c r="B96" s="74"/>
      <c r="C96" s="75"/>
      <c r="D96" s="184" t="s">
        <v>82</v>
      </c>
      <c r="E96" s="184"/>
      <c r="F96" s="184"/>
      <c r="G96" s="184"/>
      <c r="H96" s="184"/>
      <c r="I96" s="76"/>
      <c r="J96" s="184" t="s">
        <v>83</v>
      </c>
      <c r="K96" s="184"/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2">
        <f>'02 - Novovybudované konšt...'!J30</f>
        <v>0</v>
      </c>
      <c r="AH96" s="183"/>
      <c r="AI96" s="183"/>
      <c r="AJ96" s="183"/>
      <c r="AK96" s="183"/>
      <c r="AL96" s="183"/>
      <c r="AM96" s="183"/>
      <c r="AN96" s="182">
        <f t="shared" si="0"/>
        <v>0</v>
      </c>
      <c r="AO96" s="183"/>
      <c r="AP96" s="183"/>
      <c r="AQ96" s="77" t="s">
        <v>79</v>
      </c>
      <c r="AR96" s="74"/>
      <c r="AS96" s="78">
        <v>0</v>
      </c>
      <c r="AT96" s="79">
        <f t="shared" si="1"/>
        <v>0</v>
      </c>
      <c r="AU96" s="80">
        <f>'02 - Novovybudované konšt...'!P130</f>
        <v>184.96119995999999</v>
      </c>
      <c r="AV96" s="79">
        <f>'02 - Novovybudované konšt...'!J33</f>
        <v>0</v>
      </c>
      <c r="AW96" s="79">
        <f>'02 - Novovybudované konšt...'!J34</f>
        <v>0</v>
      </c>
      <c r="AX96" s="79">
        <f>'02 - Novovybudované konšt...'!J35</f>
        <v>0</v>
      </c>
      <c r="AY96" s="79">
        <f>'02 - Novovybudované konšt...'!J36</f>
        <v>0</v>
      </c>
      <c r="AZ96" s="79">
        <f>'02 - Novovybudované konšt...'!F33</f>
        <v>0</v>
      </c>
      <c r="BA96" s="79">
        <f>'02 - Novovybudované konšt...'!F34</f>
        <v>0</v>
      </c>
      <c r="BB96" s="79">
        <f>'02 - Novovybudované konšt...'!F35</f>
        <v>0</v>
      </c>
      <c r="BC96" s="79">
        <f>'02 - Novovybudované konšt...'!F36</f>
        <v>0</v>
      </c>
      <c r="BD96" s="81">
        <f>'02 - Novovybudované konšt...'!F37</f>
        <v>0</v>
      </c>
      <c r="BT96" s="82" t="s">
        <v>80</v>
      </c>
      <c r="BV96" s="82" t="s">
        <v>74</v>
      </c>
      <c r="BW96" s="82" t="s">
        <v>84</v>
      </c>
      <c r="BX96" s="82" t="s">
        <v>4</v>
      </c>
      <c r="CL96" s="82" t="s">
        <v>1</v>
      </c>
      <c r="CM96" s="82" t="s">
        <v>72</v>
      </c>
    </row>
    <row r="97" spans="1:91" s="7" customFormat="1" ht="16.5" customHeight="1">
      <c r="A97" s="73" t="s">
        <v>76</v>
      </c>
      <c r="B97" s="74"/>
      <c r="C97" s="75"/>
      <c r="D97" s="184" t="s">
        <v>85</v>
      </c>
      <c r="E97" s="184"/>
      <c r="F97" s="184"/>
      <c r="G97" s="184"/>
      <c r="H97" s="184"/>
      <c r="I97" s="76"/>
      <c r="J97" s="184" t="s">
        <v>86</v>
      </c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  <c r="AC97" s="184"/>
      <c r="AD97" s="184"/>
      <c r="AE97" s="184"/>
      <c r="AF97" s="184"/>
      <c r="AG97" s="182">
        <f>'03 - Elektroinštalácie'!J30</f>
        <v>0</v>
      </c>
      <c r="AH97" s="183"/>
      <c r="AI97" s="183"/>
      <c r="AJ97" s="183"/>
      <c r="AK97" s="183"/>
      <c r="AL97" s="183"/>
      <c r="AM97" s="183"/>
      <c r="AN97" s="182">
        <f t="shared" si="0"/>
        <v>0</v>
      </c>
      <c r="AO97" s="183"/>
      <c r="AP97" s="183"/>
      <c r="AQ97" s="77" t="s">
        <v>79</v>
      </c>
      <c r="AR97" s="74"/>
      <c r="AS97" s="78">
        <v>0</v>
      </c>
      <c r="AT97" s="79">
        <f t="shared" si="1"/>
        <v>0</v>
      </c>
      <c r="AU97" s="80">
        <f>'03 - Elektroinštalácie'!P119</f>
        <v>0</v>
      </c>
      <c r="AV97" s="79">
        <f>'03 - Elektroinštalácie'!J33</f>
        <v>0</v>
      </c>
      <c r="AW97" s="79">
        <f>'03 - Elektroinštalácie'!J34</f>
        <v>0</v>
      </c>
      <c r="AX97" s="79">
        <f>'03 - Elektroinštalácie'!J35</f>
        <v>0</v>
      </c>
      <c r="AY97" s="79">
        <f>'03 - Elektroinštalácie'!J36</f>
        <v>0</v>
      </c>
      <c r="AZ97" s="79">
        <f>'03 - Elektroinštalácie'!F33</f>
        <v>0</v>
      </c>
      <c r="BA97" s="79">
        <f>'03 - Elektroinštalácie'!F34</f>
        <v>0</v>
      </c>
      <c r="BB97" s="79">
        <f>'03 - Elektroinštalácie'!F35</f>
        <v>0</v>
      </c>
      <c r="BC97" s="79">
        <f>'03 - Elektroinštalácie'!F36</f>
        <v>0</v>
      </c>
      <c r="BD97" s="81">
        <f>'03 - Elektroinštalácie'!F37</f>
        <v>0</v>
      </c>
      <c r="BT97" s="82" t="s">
        <v>80</v>
      </c>
      <c r="BV97" s="82" t="s">
        <v>74</v>
      </c>
      <c r="BW97" s="82" t="s">
        <v>87</v>
      </c>
      <c r="BX97" s="82" t="s">
        <v>4</v>
      </c>
      <c r="CL97" s="82" t="s">
        <v>1</v>
      </c>
      <c r="CM97" s="82" t="s">
        <v>72</v>
      </c>
    </row>
    <row r="98" spans="1:91" s="7" customFormat="1" ht="16.5" customHeight="1">
      <c r="A98" s="73" t="s">
        <v>76</v>
      </c>
      <c r="B98" s="74"/>
      <c r="C98" s="75"/>
      <c r="D98" s="184" t="s">
        <v>88</v>
      </c>
      <c r="E98" s="184"/>
      <c r="F98" s="184"/>
      <c r="G98" s="184"/>
      <c r="H98" s="184"/>
      <c r="I98" s="76"/>
      <c r="J98" s="184" t="s">
        <v>89</v>
      </c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  <c r="AC98" s="184"/>
      <c r="AD98" s="184"/>
      <c r="AE98" s="184"/>
      <c r="AF98" s="184"/>
      <c r="AG98" s="182">
        <f>'04 - Interiér'!J30</f>
        <v>0</v>
      </c>
      <c r="AH98" s="183"/>
      <c r="AI98" s="183"/>
      <c r="AJ98" s="183"/>
      <c r="AK98" s="183"/>
      <c r="AL98" s="183"/>
      <c r="AM98" s="183"/>
      <c r="AN98" s="182">
        <f t="shared" si="0"/>
        <v>0</v>
      </c>
      <c r="AO98" s="183"/>
      <c r="AP98" s="183"/>
      <c r="AQ98" s="77" t="s">
        <v>79</v>
      </c>
      <c r="AR98" s="74"/>
      <c r="AS98" s="78">
        <v>0</v>
      </c>
      <c r="AT98" s="79">
        <f t="shared" si="1"/>
        <v>0</v>
      </c>
      <c r="AU98" s="80">
        <f>'04 - Interiér'!P116</f>
        <v>0</v>
      </c>
      <c r="AV98" s="79">
        <f>'04 - Interiér'!J33</f>
        <v>0</v>
      </c>
      <c r="AW98" s="79">
        <f>'04 - Interiér'!J34</f>
        <v>0</v>
      </c>
      <c r="AX98" s="79">
        <f>'04 - Interiér'!J35</f>
        <v>0</v>
      </c>
      <c r="AY98" s="79">
        <f>'04 - Interiér'!J36</f>
        <v>0</v>
      </c>
      <c r="AZ98" s="79">
        <f>'04 - Interiér'!F33</f>
        <v>0</v>
      </c>
      <c r="BA98" s="79">
        <f>'04 - Interiér'!F34</f>
        <v>0</v>
      </c>
      <c r="BB98" s="79">
        <f>'04 - Interiér'!F35</f>
        <v>0</v>
      </c>
      <c r="BC98" s="79">
        <f>'04 - Interiér'!F36</f>
        <v>0</v>
      </c>
      <c r="BD98" s="81">
        <f>'04 - Interiér'!F37</f>
        <v>0</v>
      </c>
      <c r="BT98" s="82" t="s">
        <v>80</v>
      </c>
      <c r="BV98" s="82" t="s">
        <v>74</v>
      </c>
      <c r="BW98" s="82" t="s">
        <v>90</v>
      </c>
      <c r="BX98" s="82" t="s">
        <v>4</v>
      </c>
      <c r="CL98" s="82" t="s">
        <v>1</v>
      </c>
      <c r="CM98" s="82" t="s">
        <v>72</v>
      </c>
    </row>
    <row r="99" spans="1:91" s="7" customFormat="1" ht="16.5" customHeight="1">
      <c r="A99" s="73" t="s">
        <v>76</v>
      </c>
      <c r="B99" s="74"/>
      <c r="C99" s="75"/>
      <c r="D99" s="184" t="s">
        <v>91</v>
      </c>
      <c r="E99" s="184"/>
      <c r="F99" s="184"/>
      <c r="G99" s="184"/>
      <c r="H99" s="184"/>
      <c r="I99" s="76"/>
      <c r="J99" s="184" t="s">
        <v>92</v>
      </c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  <c r="AC99" s="184"/>
      <c r="AD99" s="184"/>
      <c r="AE99" s="184"/>
      <c r="AF99" s="184"/>
      <c r="AG99" s="182">
        <f>'05 - Ústredné vykurovanie'!J30</f>
        <v>0</v>
      </c>
      <c r="AH99" s="183"/>
      <c r="AI99" s="183"/>
      <c r="AJ99" s="183"/>
      <c r="AK99" s="183"/>
      <c r="AL99" s="183"/>
      <c r="AM99" s="183"/>
      <c r="AN99" s="182">
        <f t="shared" si="0"/>
        <v>0</v>
      </c>
      <c r="AO99" s="183"/>
      <c r="AP99" s="183"/>
      <c r="AQ99" s="77" t="s">
        <v>79</v>
      </c>
      <c r="AR99" s="74"/>
      <c r="AS99" s="78">
        <v>0</v>
      </c>
      <c r="AT99" s="79">
        <f t="shared" si="1"/>
        <v>0</v>
      </c>
      <c r="AU99" s="80">
        <f>'05 - Ústredné vykurovanie'!P120</f>
        <v>0</v>
      </c>
      <c r="AV99" s="79">
        <f>'05 - Ústredné vykurovanie'!J33</f>
        <v>0</v>
      </c>
      <c r="AW99" s="79">
        <f>'05 - Ústredné vykurovanie'!J34</f>
        <v>0</v>
      </c>
      <c r="AX99" s="79">
        <f>'05 - Ústredné vykurovanie'!J35</f>
        <v>0</v>
      </c>
      <c r="AY99" s="79">
        <f>'05 - Ústredné vykurovanie'!J36</f>
        <v>0</v>
      </c>
      <c r="AZ99" s="79">
        <f>'05 - Ústredné vykurovanie'!F33</f>
        <v>0</v>
      </c>
      <c r="BA99" s="79">
        <f>'05 - Ústredné vykurovanie'!F34</f>
        <v>0</v>
      </c>
      <c r="BB99" s="79">
        <f>'05 - Ústredné vykurovanie'!F35</f>
        <v>0</v>
      </c>
      <c r="BC99" s="79">
        <f>'05 - Ústredné vykurovanie'!F36</f>
        <v>0</v>
      </c>
      <c r="BD99" s="81">
        <f>'05 - Ústredné vykurovanie'!F37</f>
        <v>0</v>
      </c>
      <c r="BT99" s="82" t="s">
        <v>80</v>
      </c>
      <c r="BV99" s="82" t="s">
        <v>74</v>
      </c>
      <c r="BW99" s="82" t="s">
        <v>93</v>
      </c>
      <c r="BX99" s="82" t="s">
        <v>4</v>
      </c>
      <c r="CL99" s="82" t="s">
        <v>1</v>
      </c>
      <c r="CM99" s="82" t="s">
        <v>72</v>
      </c>
    </row>
    <row r="100" spans="1:91" s="7" customFormat="1" ht="16.5" customHeight="1">
      <c r="A100" s="73" t="s">
        <v>76</v>
      </c>
      <c r="B100" s="74"/>
      <c r="C100" s="75"/>
      <c r="D100" s="184" t="s">
        <v>94</v>
      </c>
      <c r="E100" s="184"/>
      <c r="F100" s="184"/>
      <c r="G100" s="184"/>
      <c r="H100" s="184"/>
      <c r="I100" s="76"/>
      <c r="J100" s="184" t="s">
        <v>95</v>
      </c>
      <c r="K100" s="18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84"/>
      <c r="AC100" s="184"/>
      <c r="AD100" s="184"/>
      <c r="AE100" s="184"/>
      <c r="AF100" s="184"/>
      <c r="AG100" s="182">
        <f>'06 - Zdravotechnika'!J30</f>
        <v>0</v>
      </c>
      <c r="AH100" s="183"/>
      <c r="AI100" s="183"/>
      <c r="AJ100" s="183"/>
      <c r="AK100" s="183"/>
      <c r="AL100" s="183"/>
      <c r="AM100" s="183"/>
      <c r="AN100" s="182">
        <f t="shared" si="0"/>
        <v>0</v>
      </c>
      <c r="AO100" s="183"/>
      <c r="AP100" s="183"/>
      <c r="AQ100" s="77" t="s">
        <v>79</v>
      </c>
      <c r="AR100" s="74"/>
      <c r="AS100" s="83">
        <v>0</v>
      </c>
      <c r="AT100" s="84">
        <f t="shared" si="1"/>
        <v>0</v>
      </c>
      <c r="AU100" s="85">
        <f>'06 - Zdravotechnika'!P127</f>
        <v>0</v>
      </c>
      <c r="AV100" s="84">
        <f>'06 - Zdravotechnika'!J33</f>
        <v>0</v>
      </c>
      <c r="AW100" s="84">
        <f>'06 - Zdravotechnika'!J34</f>
        <v>0</v>
      </c>
      <c r="AX100" s="84">
        <f>'06 - Zdravotechnika'!J35</f>
        <v>0</v>
      </c>
      <c r="AY100" s="84">
        <f>'06 - Zdravotechnika'!J36</f>
        <v>0</v>
      </c>
      <c r="AZ100" s="84">
        <f>'06 - Zdravotechnika'!F33</f>
        <v>0</v>
      </c>
      <c r="BA100" s="84">
        <f>'06 - Zdravotechnika'!F34</f>
        <v>0</v>
      </c>
      <c r="BB100" s="84">
        <f>'06 - Zdravotechnika'!F35</f>
        <v>0</v>
      </c>
      <c r="BC100" s="84">
        <f>'06 - Zdravotechnika'!F36</f>
        <v>0</v>
      </c>
      <c r="BD100" s="86">
        <f>'06 - Zdravotechnika'!F37</f>
        <v>0</v>
      </c>
      <c r="BT100" s="82" t="s">
        <v>80</v>
      </c>
      <c r="BV100" s="82" t="s">
        <v>74</v>
      </c>
      <c r="BW100" s="82" t="s">
        <v>96</v>
      </c>
      <c r="BX100" s="82" t="s">
        <v>4</v>
      </c>
      <c r="CL100" s="82" t="s">
        <v>1</v>
      </c>
      <c r="CM100" s="82" t="s">
        <v>72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0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5" location="'01 - Búracie práce'!C2" display="/"/>
    <hyperlink ref="A96" location="'02 - Novovybudované konšt...'!C2" display="/"/>
    <hyperlink ref="A97" location="'03 - Elektroinštalácie'!C2" display="/"/>
    <hyperlink ref="A98" location="'04 - Interiér'!C2" display="/"/>
    <hyperlink ref="A99" location="'05 - Ústredné vykurovanie'!C2" display="/"/>
    <hyperlink ref="A100" location="'06 - Zdrav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0"/>
  <sheetViews>
    <sheetView showGridLines="0" topLeftCell="A119" workbookViewId="0">
      <selection activeCell="H143" sqref="H1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81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97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3" t="str">
        <f>'Rekapitulácia stavby'!K6</f>
        <v>Modernizácia interiéru Materskej školy Ovčie</v>
      </c>
      <c r="F7" s="204"/>
      <c r="G7" s="204"/>
      <c r="H7" s="204"/>
      <c r="L7" s="17"/>
    </row>
    <row r="8" spans="1:46" s="2" customFormat="1" ht="12" customHeight="1">
      <c r="A8" s="26"/>
      <c r="B8" s="27"/>
      <c r="C8" s="26"/>
      <c r="D8" s="23" t="s">
        <v>98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8" t="s">
        <v>99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24. 9. 2020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0" t="str">
        <f>'Rekapitulácia stavby'!E14</f>
        <v xml:space="preserve"> </v>
      </c>
      <c r="F18" s="190"/>
      <c r="G18" s="190"/>
      <c r="H18" s="190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27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30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ROUND(J122,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ROUND((SUM(BE122:BE139)),  2)</f>
        <v>0</v>
      </c>
      <c r="G33" s="26"/>
      <c r="H33" s="26"/>
      <c r="I33" s="95">
        <v>0.2</v>
      </c>
      <c r="J33" s="94">
        <f>ROUND(((SUM(BE122:BE139))*I33),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ROUND((SUM(BF122:BF139)),  2)</f>
        <v>0</v>
      </c>
      <c r="G34" s="26"/>
      <c r="H34" s="26"/>
      <c r="I34" s="95">
        <v>0.2</v>
      </c>
      <c r="J34" s="94">
        <f>ROUND(((SUM(BF122:BF139))*I34),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ROUND((SUM(BG122:BG139)),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ROUND((SUM(BH122:BH139)),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ROUND((SUM(BI122:BI139)),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Modernizácia interiéru Materskej školy Ovčie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98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8" t="str">
        <f>E9</f>
        <v>01 - Búracie práce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Ovčie</v>
      </c>
      <c r="G89" s="26"/>
      <c r="H89" s="26"/>
      <c r="I89" s="23" t="s">
        <v>19</v>
      </c>
      <c r="J89" s="49" t="str">
        <f>IF(J12="","",J12)</f>
        <v>24. 9. 2020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>Ing. arch. Martin Čurila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Viazanko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J122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105</v>
      </c>
      <c r="E97" s="109"/>
      <c r="F97" s="109"/>
      <c r="G97" s="109"/>
      <c r="H97" s="109"/>
      <c r="I97" s="109"/>
      <c r="J97" s="110">
        <f>J123</f>
        <v>0</v>
      </c>
      <c r="L97" s="107"/>
    </row>
    <row r="98" spans="1:31" s="10" customFormat="1" ht="19.899999999999999" customHeight="1">
      <c r="B98" s="111"/>
      <c r="D98" s="112" t="s">
        <v>106</v>
      </c>
      <c r="E98" s="113"/>
      <c r="F98" s="113"/>
      <c r="G98" s="113"/>
      <c r="H98" s="113"/>
      <c r="I98" s="113"/>
      <c r="J98" s="114">
        <f>J124</f>
        <v>0</v>
      </c>
      <c r="L98" s="111"/>
    </row>
    <row r="99" spans="1:31" s="9" customFormat="1" ht="24.95" customHeight="1">
      <c r="B99" s="107"/>
      <c r="D99" s="108" t="s">
        <v>107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1:31" s="10" customFormat="1" ht="19.899999999999999" customHeight="1">
      <c r="B100" s="111"/>
      <c r="D100" s="112" t="s">
        <v>108</v>
      </c>
      <c r="E100" s="113"/>
      <c r="F100" s="113"/>
      <c r="G100" s="113"/>
      <c r="H100" s="113"/>
      <c r="I100" s="113"/>
      <c r="J100" s="114">
        <f>J133</f>
        <v>0</v>
      </c>
      <c r="L100" s="111"/>
    </row>
    <row r="101" spans="1:31" s="10" customFormat="1" ht="19.899999999999999" customHeight="1">
      <c r="B101" s="111"/>
      <c r="D101" s="112" t="s">
        <v>109</v>
      </c>
      <c r="E101" s="113"/>
      <c r="F101" s="113"/>
      <c r="G101" s="113"/>
      <c r="H101" s="113"/>
      <c r="I101" s="113"/>
      <c r="J101" s="114">
        <f>J136</f>
        <v>0</v>
      </c>
      <c r="L101" s="111"/>
    </row>
    <row r="102" spans="1:31" s="10" customFormat="1" ht="19.899999999999999" customHeight="1">
      <c r="B102" s="111"/>
      <c r="D102" s="112" t="s">
        <v>110</v>
      </c>
      <c r="E102" s="113"/>
      <c r="F102" s="113"/>
      <c r="G102" s="113"/>
      <c r="H102" s="113"/>
      <c r="I102" s="113"/>
      <c r="J102" s="114">
        <f>J138</f>
        <v>0</v>
      </c>
      <c r="L102" s="111"/>
    </row>
    <row r="103" spans="1:31" s="2" customFormat="1" ht="21.75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8" spans="1:31" s="2" customFormat="1" ht="6.95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5" customHeight="1">
      <c r="A109" s="26"/>
      <c r="B109" s="27"/>
      <c r="C109" s="18" t="s">
        <v>111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203" t="str">
        <f>E7</f>
        <v>Modernizácia interiéru Materskej školy Ovčie</v>
      </c>
      <c r="F112" s="204"/>
      <c r="G112" s="204"/>
      <c r="H112" s="204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98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168" t="str">
        <f>E9</f>
        <v>01 - Búracie práce</v>
      </c>
      <c r="F114" s="202"/>
      <c r="G114" s="202"/>
      <c r="H114" s="202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>Ovčie</v>
      </c>
      <c r="G116" s="26"/>
      <c r="H116" s="26"/>
      <c r="I116" s="23" t="s">
        <v>19</v>
      </c>
      <c r="J116" s="49" t="str">
        <f>IF(J12="","",J12)</f>
        <v>24. 9. 2020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7" customHeight="1">
      <c r="A118" s="26"/>
      <c r="B118" s="27"/>
      <c r="C118" s="23" t="s">
        <v>21</v>
      </c>
      <c r="D118" s="26"/>
      <c r="E118" s="26"/>
      <c r="F118" s="21" t="str">
        <f>E15</f>
        <v xml:space="preserve"> </v>
      </c>
      <c r="G118" s="26"/>
      <c r="H118" s="26"/>
      <c r="I118" s="23" t="s">
        <v>26</v>
      </c>
      <c r="J118" s="24" t="str">
        <f>E21</f>
        <v>Ing. arch. Martin Čurila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25</v>
      </c>
      <c r="D119" s="26"/>
      <c r="E119" s="26"/>
      <c r="F119" s="21" t="str">
        <f>IF(E18="","",E18)</f>
        <v xml:space="preserve"> </v>
      </c>
      <c r="G119" s="26"/>
      <c r="H119" s="26"/>
      <c r="I119" s="23" t="s">
        <v>29</v>
      </c>
      <c r="J119" s="24" t="str">
        <f>E24</f>
        <v>Ing. Viazanko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15"/>
      <c r="B121" s="116"/>
      <c r="C121" s="117" t="s">
        <v>112</v>
      </c>
      <c r="D121" s="118" t="s">
        <v>57</v>
      </c>
      <c r="E121" s="118" t="s">
        <v>53</v>
      </c>
      <c r="F121" s="118" t="s">
        <v>54</v>
      </c>
      <c r="G121" s="118" t="s">
        <v>113</v>
      </c>
      <c r="H121" s="118" t="s">
        <v>114</v>
      </c>
      <c r="I121" s="118" t="s">
        <v>115</v>
      </c>
      <c r="J121" s="119" t="s">
        <v>102</v>
      </c>
      <c r="K121" s="120" t="s">
        <v>116</v>
      </c>
      <c r="L121" s="121"/>
      <c r="M121" s="56" t="s">
        <v>1</v>
      </c>
      <c r="N121" s="57" t="s">
        <v>36</v>
      </c>
      <c r="O121" s="57" t="s">
        <v>117</v>
      </c>
      <c r="P121" s="57" t="s">
        <v>118</v>
      </c>
      <c r="Q121" s="57" t="s">
        <v>119</v>
      </c>
      <c r="R121" s="57" t="s">
        <v>120</v>
      </c>
      <c r="S121" s="57" t="s">
        <v>121</v>
      </c>
      <c r="T121" s="58" t="s">
        <v>122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6"/>
      <c r="B122" s="27"/>
      <c r="C122" s="63" t="s">
        <v>103</v>
      </c>
      <c r="D122" s="26"/>
      <c r="E122" s="26"/>
      <c r="F122" s="26"/>
      <c r="G122" s="26"/>
      <c r="H122" s="26"/>
      <c r="I122" s="26"/>
      <c r="J122" s="122">
        <f>BK122</f>
        <v>0</v>
      </c>
      <c r="K122" s="26"/>
      <c r="L122" s="27"/>
      <c r="M122" s="59"/>
      <c r="N122" s="50"/>
      <c r="O122" s="60"/>
      <c r="P122" s="123">
        <f>P123+P132</f>
        <v>19.362005000000003</v>
      </c>
      <c r="Q122" s="60"/>
      <c r="R122" s="123">
        <f>R123+R132</f>
        <v>0</v>
      </c>
      <c r="S122" s="60"/>
      <c r="T122" s="124">
        <f>T123+T132</f>
        <v>3.6841300000000001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71</v>
      </c>
      <c r="AU122" s="14" t="s">
        <v>104</v>
      </c>
      <c r="BK122" s="125">
        <f>BK123+BK132</f>
        <v>0</v>
      </c>
    </row>
    <row r="123" spans="1:65" s="12" customFormat="1" ht="25.9" customHeight="1">
      <c r="B123" s="126"/>
      <c r="D123" s="127" t="s">
        <v>71</v>
      </c>
      <c r="E123" s="128" t="s">
        <v>123</v>
      </c>
      <c r="F123" s="128" t="s">
        <v>124</v>
      </c>
      <c r="J123" s="129">
        <f>BK123</f>
        <v>0</v>
      </c>
      <c r="L123" s="126"/>
      <c r="M123" s="130"/>
      <c r="N123" s="131"/>
      <c r="O123" s="131"/>
      <c r="P123" s="132">
        <f>P124</f>
        <v>13.576305000000001</v>
      </c>
      <c r="Q123" s="131"/>
      <c r="R123" s="132">
        <f>R124</f>
        <v>0</v>
      </c>
      <c r="S123" s="131"/>
      <c r="T123" s="133">
        <f>T124</f>
        <v>3.5851900000000003</v>
      </c>
      <c r="AR123" s="127" t="s">
        <v>80</v>
      </c>
      <c r="AT123" s="134" t="s">
        <v>71</v>
      </c>
      <c r="AU123" s="134" t="s">
        <v>72</v>
      </c>
      <c r="AY123" s="127" t="s">
        <v>125</v>
      </c>
      <c r="BK123" s="135">
        <f>BK124</f>
        <v>0</v>
      </c>
    </row>
    <row r="124" spans="1:65" s="12" customFormat="1" ht="22.9" customHeight="1">
      <c r="B124" s="126"/>
      <c r="D124" s="127" t="s">
        <v>71</v>
      </c>
      <c r="E124" s="136" t="s">
        <v>126</v>
      </c>
      <c r="F124" s="136" t="s">
        <v>127</v>
      </c>
      <c r="J124" s="137">
        <f>BK124</f>
        <v>0</v>
      </c>
      <c r="L124" s="126"/>
      <c r="M124" s="130"/>
      <c r="N124" s="131"/>
      <c r="O124" s="131"/>
      <c r="P124" s="132">
        <f>SUM(P125:P131)</f>
        <v>13.576305000000001</v>
      </c>
      <c r="Q124" s="131"/>
      <c r="R124" s="132">
        <f>SUM(R125:R131)</f>
        <v>0</v>
      </c>
      <c r="S124" s="131"/>
      <c r="T124" s="133">
        <f>SUM(T125:T131)</f>
        <v>3.5851900000000003</v>
      </c>
      <c r="AR124" s="127" t="s">
        <v>80</v>
      </c>
      <c r="AT124" s="134" t="s">
        <v>71</v>
      </c>
      <c r="AU124" s="134" t="s">
        <v>80</v>
      </c>
      <c r="AY124" s="127" t="s">
        <v>125</v>
      </c>
      <c r="BK124" s="135">
        <f>SUM(BK125:BK131)</f>
        <v>0</v>
      </c>
    </row>
    <row r="125" spans="1:65" s="2" customFormat="1" ht="37.9" customHeight="1">
      <c r="A125" s="26"/>
      <c r="B125" s="138"/>
      <c r="C125" s="139" t="s">
        <v>80</v>
      </c>
      <c r="D125" s="139" t="s">
        <v>128</v>
      </c>
      <c r="E125" s="140" t="s">
        <v>129</v>
      </c>
      <c r="F125" s="141" t="s">
        <v>130</v>
      </c>
      <c r="G125" s="142" t="s">
        <v>131</v>
      </c>
      <c r="H125" s="143">
        <v>4.49</v>
      </c>
      <c r="I125" s="144"/>
      <c r="J125" s="144">
        <f t="shared" ref="J125:J131" si="0">ROUND(I125*H125,2)</f>
        <v>0</v>
      </c>
      <c r="K125" s="145"/>
      <c r="L125" s="27"/>
      <c r="M125" s="146" t="s">
        <v>1</v>
      </c>
      <c r="N125" s="147" t="s">
        <v>38</v>
      </c>
      <c r="O125" s="148">
        <v>0.16400000000000001</v>
      </c>
      <c r="P125" s="148">
        <f t="shared" ref="P125:P131" si="1">O125*H125</f>
        <v>0.73636000000000001</v>
      </c>
      <c r="Q125" s="148">
        <v>0</v>
      </c>
      <c r="R125" s="148">
        <f t="shared" ref="R125:R131" si="2">Q125*H125</f>
        <v>0</v>
      </c>
      <c r="S125" s="148">
        <v>0.19600000000000001</v>
      </c>
      <c r="T125" s="149">
        <f t="shared" ref="T125:T131" si="3">S125*H125</f>
        <v>0.88004000000000004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132</v>
      </c>
      <c r="AT125" s="150" t="s">
        <v>128</v>
      </c>
      <c r="AU125" s="150" t="s">
        <v>133</v>
      </c>
      <c r="AY125" s="14" t="s">
        <v>125</v>
      </c>
      <c r="BE125" s="151">
        <f t="shared" ref="BE125:BE131" si="4">IF(N125="základná",J125,0)</f>
        <v>0</v>
      </c>
      <c r="BF125" s="151">
        <f t="shared" ref="BF125:BF131" si="5">IF(N125="znížená",J125,0)</f>
        <v>0</v>
      </c>
      <c r="BG125" s="151">
        <f t="shared" ref="BG125:BG131" si="6">IF(N125="zákl. prenesená",J125,0)</f>
        <v>0</v>
      </c>
      <c r="BH125" s="151">
        <f t="shared" ref="BH125:BH131" si="7">IF(N125="zníž. prenesená",J125,0)</f>
        <v>0</v>
      </c>
      <c r="BI125" s="151">
        <f t="shared" ref="BI125:BI131" si="8">IF(N125="nulová",J125,0)</f>
        <v>0</v>
      </c>
      <c r="BJ125" s="14" t="s">
        <v>133</v>
      </c>
      <c r="BK125" s="151">
        <f t="shared" ref="BK125:BK131" si="9">ROUND(I125*H125,2)</f>
        <v>0</v>
      </c>
      <c r="BL125" s="14" t="s">
        <v>132</v>
      </c>
      <c r="BM125" s="150" t="s">
        <v>134</v>
      </c>
    </row>
    <row r="126" spans="1:65" s="2" customFormat="1" ht="37.9" customHeight="1">
      <c r="A126" s="26"/>
      <c r="B126" s="138"/>
      <c r="C126" s="139" t="s">
        <v>133</v>
      </c>
      <c r="D126" s="139" t="s">
        <v>128</v>
      </c>
      <c r="E126" s="140" t="s">
        <v>135</v>
      </c>
      <c r="F126" s="141" t="s">
        <v>136</v>
      </c>
      <c r="G126" s="142" t="s">
        <v>137</v>
      </c>
      <c r="H126" s="143">
        <v>0.55000000000000004</v>
      </c>
      <c r="I126" s="144"/>
      <c r="J126" s="144">
        <f t="shared" si="0"/>
        <v>0</v>
      </c>
      <c r="K126" s="145"/>
      <c r="L126" s="27"/>
      <c r="M126" s="146" t="s">
        <v>1</v>
      </c>
      <c r="N126" s="147" t="s">
        <v>38</v>
      </c>
      <c r="O126" s="148">
        <v>1.4550000000000001</v>
      </c>
      <c r="P126" s="148">
        <f t="shared" si="1"/>
        <v>0.80025000000000013</v>
      </c>
      <c r="Q126" s="148">
        <v>0</v>
      </c>
      <c r="R126" s="148">
        <f t="shared" si="2"/>
        <v>0</v>
      </c>
      <c r="S126" s="148">
        <v>1.905</v>
      </c>
      <c r="T126" s="149">
        <f t="shared" si="3"/>
        <v>1.0477500000000002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132</v>
      </c>
      <c r="AT126" s="150" t="s">
        <v>128</v>
      </c>
      <c r="AU126" s="150" t="s">
        <v>133</v>
      </c>
      <c r="AY126" s="14" t="s">
        <v>125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133</v>
      </c>
      <c r="BK126" s="151">
        <f t="shared" si="9"/>
        <v>0</v>
      </c>
      <c r="BL126" s="14" t="s">
        <v>132</v>
      </c>
      <c r="BM126" s="150" t="s">
        <v>138</v>
      </c>
    </row>
    <row r="127" spans="1:65" s="2" customFormat="1" ht="37.9" customHeight="1">
      <c r="A127" s="26"/>
      <c r="B127" s="138"/>
      <c r="C127" s="139" t="s">
        <v>139</v>
      </c>
      <c r="D127" s="139" t="s">
        <v>128</v>
      </c>
      <c r="E127" s="140" t="s">
        <v>140</v>
      </c>
      <c r="F127" s="141" t="s">
        <v>141</v>
      </c>
      <c r="G127" s="142" t="s">
        <v>131</v>
      </c>
      <c r="H127" s="143">
        <v>14.6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38</v>
      </c>
      <c r="O127" s="148">
        <v>0.29099999999999998</v>
      </c>
      <c r="P127" s="148">
        <f t="shared" si="1"/>
        <v>4.2485999999999997</v>
      </c>
      <c r="Q127" s="148">
        <v>0</v>
      </c>
      <c r="R127" s="148">
        <f t="shared" si="2"/>
        <v>0</v>
      </c>
      <c r="S127" s="148">
        <v>6.5000000000000002E-2</v>
      </c>
      <c r="T127" s="149">
        <f t="shared" si="3"/>
        <v>0.94899999999999995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132</v>
      </c>
      <c r="AT127" s="150" t="s">
        <v>128</v>
      </c>
      <c r="AU127" s="150" t="s">
        <v>133</v>
      </c>
      <c r="AY127" s="14" t="s">
        <v>125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133</v>
      </c>
      <c r="BK127" s="151">
        <f t="shared" si="9"/>
        <v>0</v>
      </c>
      <c r="BL127" s="14" t="s">
        <v>132</v>
      </c>
      <c r="BM127" s="150" t="s">
        <v>142</v>
      </c>
    </row>
    <row r="128" spans="1:65" s="2" customFormat="1" ht="24.2" customHeight="1">
      <c r="A128" s="26"/>
      <c r="B128" s="138"/>
      <c r="C128" s="139" t="s">
        <v>132</v>
      </c>
      <c r="D128" s="139" t="s">
        <v>128</v>
      </c>
      <c r="E128" s="140" t="s">
        <v>143</v>
      </c>
      <c r="F128" s="141" t="s">
        <v>144</v>
      </c>
      <c r="G128" s="142" t="s">
        <v>145</v>
      </c>
      <c r="H128" s="143">
        <v>6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38</v>
      </c>
      <c r="O128" s="148">
        <v>4.9000000000000002E-2</v>
      </c>
      <c r="P128" s="148">
        <f t="shared" si="1"/>
        <v>0.29400000000000004</v>
      </c>
      <c r="Q128" s="148">
        <v>0</v>
      </c>
      <c r="R128" s="148">
        <f t="shared" si="2"/>
        <v>0</v>
      </c>
      <c r="S128" s="148">
        <v>2.4E-2</v>
      </c>
      <c r="T128" s="149">
        <f t="shared" si="3"/>
        <v>0.14400000000000002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132</v>
      </c>
      <c r="AT128" s="150" t="s">
        <v>128</v>
      </c>
      <c r="AU128" s="150" t="s">
        <v>133</v>
      </c>
      <c r="AY128" s="14" t="s">
        <v>125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133</v>
      </c>
      <c r="BK128" s="151">
        <f t="shared" si="9"/>
        <v>0</v>
      </c>
      <c r="BL128" s="14" t="s">
        <v>132</v>
      </c>
      <c r="BM128" s="150" t="s">
        <v>146</v>
      </c>
    </row>
    <row r="129" spans="1:65" s="2" customFormat="1" ht="37.9" customHeight="1">
      <c r="A129" s="26"/>
      <c r="B129" s="138"/>
      <c r="C129" s="139">
        <v>5</v>
      </c>
      <c r="D129" s="139" t="s">
        <v>128</v>
      </c>
      <c r="E129" s="140" t="s">
        <v>149</v>
      </c>
      <c r="F129" s="141" t="s">
        <v>150</v>
      </c>
      <c r="G129" s="142" t="s">
        <v>131</v>
      </c>
      <c r="H129" s="143">
        <v>8.3000000000000007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38</v>
      </c>
      <c r="O129" s="148">
        <v>0.28399999999999997</v>
      </c>
      <c r="P129" s="148">
        <f t="shared" si="1"/>
        <v>2.3572000000000002</v>
      </c>
      <c r="Q129" s="148">
        <v>0</v>
      </c>
      <c r="R129" s="148">
        <f t="shared" si="2"/>
        <v>0</v>
      </c>
      <c r="S129" s="148">
        <v>6.8000000000000005E-2</v>
      </c>
      <c r="T129" s="149">
        <f t="shared" si="3"/>
        <v>0.56440000000000012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132</v>
      </c>
      <c r="AT129" s="150" t="s">
        <v>128</v>
      </c>
      <c r="AU129" s="150" t="s">
        <v>133</v>
      </c>
      <c r="AY129" s="14" t="s">
        <v>125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133</v>
      </c>
      <c r="BK129" s="151">
        <f t="shared" si="9"/>
        <v>0</v>
      </c>
      <c r="BL129" s="14" t="s">
        <v>132</v>
      </c>
      <c r="BM129" s="150" t="s">
        <v>151</v>
      </c>
    </row>
    <row r="130" spans="1:65" s="2" customFormat="1" ht="24.2" customHeight="1">
      <c r="A130" s="26"/>
      <c r="B130" s="138"/>
      <c r="C130" s="139">
        <v>6</v>
      </c>
      <c r="D130" s="139" t="s">
        <v>128</v>
      </c>
      <c r="E130" s="140" t="s">
        <v>155</v>
      </c>
      <c r="F130" s="141" t="s">
        <v>156</v>
      </c>
      <c r="G130" s="142" t="s">
        <v>153</v>
      </c>
      <c r="H130" s="143">
        <v>48.984999999999999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38</v>
      </c>
      <c r="O130" s="148">
        <v>7.0000000000000001E-3</v>
      </c>
      <c r="P130" s="148">
        <f t="shared" si="1"/>
        <v>0.34289500000000001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132</v>
      </c>
      <c r="AT130" s="150" t="s">
        <v>128</v>
      </c>
      <c r="AU130" s="150" t="s">
        <v>133</v>
      </c>
      <c r="AY130" s="14" t="s">
        <v>125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133</v>
      </c>
      <c r="BK130" s="151">
        <f t="shared" si="9"/>
        <v>0</v>
      </c>
      <c r="BL130" s="14" t="s">
        <v>132</v>
      </c>
      <c r="BM130" s="150" t="s">
        <v>157</v>
      </c>
    </row>
    <row r="131" spans="1:65" s="2" customFormat="1" ht="24.2" customHeight="1">
      <c r="A131" s="26"/>
      <c r="B131" s="138"/>
      <c r="C131" s="139">
        <v>7</v>
      </c>
      <c r="D131" s="139" t="s">
        <v>128</v>
      </c>
      <c r="E131" s="140" t="s">
        <v>159</v>
      </c>
      <c r="F131" s="141" t="s">
        <v>160</v>
      </c>
      <c r="G131" s="142" t="s">
        <v>153</v>
      </c>
      <c r="H131" s="143">
        <v>47.97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38</v>
      </c>
      <c r="O131" s="148">
        <v>0.1</v>
      </c>
      <c r="P131" s="148">
        <f t="shared" si="1"/>
        <v>4.7970000000000006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132</v>
      </c>
      <c r="AT131" s="150" t="s">
        <v>128</v>
      </c>
      <c r="AU131" s="150" t="s">
        <v>133</v>
      </c>
      <c r="AY131" s="14" t="s">
        <v>125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133</v>
      </c>
      <c r="BK131" s="151">
        <f t="shared" si="9"/>
        <v>0</v>
      </c>
      <c r="BL131" s="14" t="s">
        <v>132</v>
      </c>
      <c r="BM131" s="150" t="s">
        <v>161</v>
      </c>
    </row>
    <row r="132" spans="1:65" s="12" customFormat="1" ht="25.9" customHeight="1">
      <c r="B132" s="126"/>
      <c r="D132" s="127" t="s">
        <v>71</v>
      </c>
      <c r="E132" s="128" t="s">
        <v>163</v>
      </c>
      <c r="F132" s="128" t="s">
        <v>164</v>
      </c>
      <c r="I132" s="12">
        <v>0</v>
      </c>
      <c r="J132" s="129">
        <f>BK132</f>
        <v>0</v>
      </c>
      <c r="L132" s="126"/>
      <c r="M132" s="130"/>
      <c r="N132" s="131"/>
      <c r="O132" s="131"/>
      <c r="P132" s="132">
        <f>P133+P136+P138</f>
        <v>5.7857000000000003</v>
      </c>
      <c r="Q132" s="131"/>
      <c r="R132" s="132">
        <f>R133+R136+R138</f>
        <v>0</v>
      </c>
      <c r="S132" s="131"/>
      <c r="T132" s="133">
        <f>T133+T136+T138</f>
        <v>9.8940000000000014E-2</v>
      </c>
      <c r="AR132" s="127" t="s">
        <v>133</v>
      </c>
      <c r="AT132" s="134" t="s">
        <v>71</v>
      </c>
      <c r="AU132" s="134" t="s">
        <v>72</v>
      </c>
      <c r="AY132" s="127" t="s">
        <v>125</v>
      </c>
      <c r="BK132" s="135">
        <f>BK133+BK136+BK138</f>
        <v>0</v>
      </c>
    </row>
    <row r="133" spans="1:65" s="12" customFormat="1" ht="22.9" customHeight="1">
      <c r="B133" s="126"/>
      <c r="D133" s="127" t="s">
        <v>71</v>
      </c>
      <c r="E133" s="136" t="s">
        <v>165</v>
      </c>
      <c r="F133" s="136" t="s">
        <v>166</v>
      </c>
      <c r="J133" s="137">
        <f>BK133</f>
        <v>0</v>
      </c>
      <c r="L133" s="126"/>
      <c r="M133" s="130"/>
      <c r="N133" s="131"/>
      <c r="O133" s="131"/>
      <c r="P133" s="132">
        <f>SUM(P134:P135)</f>
        <v>1.7240000000000002</v>
      </c>
      <c r="Q133" s="131"/>
      <c r="R133" s="132">
        <f>SUM(R134:R135)</f>
        <v>0</v>
      </c>
      <c r="S133" s="131"/>
      <c r="T133" s="133">
        <f>SUM(T134:T135)</f>
        <v>8.1240000000000007E-2</v>
      </c>
      <c r="AR133" s="127" t="s">
        <v>133</v>
      </c>
      <c r="AT133" s="134" t="s">
        <v>71</v>
      </c>
      <c r="AU133" s="134" t="s">
        <v>80</v>
      </c>
      <c r="AY133" s="127" t="s">
        <v>125</v>
      </c>
      <c r="BK133" s="135">
        <f>SUM(BK134:BK135)</f>
        <v>0</v>
      </c>
    </row>
    <row r="134" spans="1:65" s="2" customFormat="1" ht="24.2" customHeight="1">
      <c r="A134" s="26"/>
      <c r="B134" s="138"/>
      <c r="C134" s="139">
        <v>8</v>
      </c>
      <c r="D134" s="139" t="s">
        <v>128</v>
      </c>
      <c r="E134" s="140" t="s">
        <v>171</v>
      </c>
      <c r="F134" s="141" t="s">
        <v>172</v>
      </c>
      <c r="G134" s="142" t="s">
        <v>168</v>
      </c>
      <c r="H134" s="143">
        <v>4</v>
      </c>
      <c r="I134" s="144"/>
      <c r="J134" s="144">
        <f>ROUND(I134*H134,2)</f>
        <v>0</v>
      </c>
      <c r="K134" s="145"/>
      <c r="L134" s="27"/>
      <c r="M134" s="146" t="s">
        <v>1</v>
      </c>
      <c r="N134" s="147" t="s">
        <v>38</v>
      </c>
      <c r="O134" s="148">
        <v>0.34200000000000003</v>
      </c>
      <c r="P134" s="148">
        <f>O134*H134</f>
        <v>1.3680000000000001</v>
      </c>
      <c r="Q134" s="148">
        <v>0</v>
      </c>
      <c r="R134" s="148">
        <f>Q134*H134</f>
        <v>0</v>
      </c>
      <c r="S134" s="148">
        <v>1.9460000000000002E-2</v>
      </c>
      <c r="T134" s="149">
        <f>S134*H134</f>
        <v>7.7840000000000006E-2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169</v>
      </c>
      <c r="AT134" s="150" t="s">
        <v>128</v>
      </c>
      <c r="AU134" s="150" t="s">
        <v>133</v>
      </c>
      <c r="AY134" s="14" t="s">
        <v>125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4" t="s">
        <v>133</v>
      </c>
      <c r="BK134" s="151">
        <f>ROUND(I134*H134,2)</f>
        <v>0</v>
      </c>
      <c r="BL134" s="14" t="s">
        <v>169</v>
      </c>
      <c r="BM134" s="150" t="s">
        <v>173</v>
      </c>
    </row>
    <row r="135" spans="1:65" s="2" customFormat="1" ht="37.9" customHeight="1">
      <c r="A135" s="26"/>
      <c r="B135" s="138"/>
      <c r="C135" s="139">
        <v>9</v>
      </c>
      <c r="D135" s="139" t="s">
        <v>128</v>
      </c>
      <c r="E135" s="140" t="s">
        <v>176</v>
      </c>
      <c r="F135" s="141" t="s">
        <v>177</v>
      </c>
      <c r="G135" s="142" t="s">
        <v>145</v>
      </c>
      <c r="H135" s="143">
        <v>4</v>
      </c>
      <c r="I135" s="144"/>
      <c r="J135" s="144">
        <f>ROUND(I135*H135,2)</f>
        <v>0</v>
      </c>
      <c r="K135" s="145"/>
      <c r="L135" s="27"/>
      <c r="M135" s="146" t="s">
        <v>1</v>
      </c>
      <c r="N135" s="147" t="s">
        <v>38</v>
      </c>
      <c r="O135" s="148">
        <v>8.8999999999999996E-2</v>
      </c>
      <c r="P135" s="148">
        <f>O135*H135</f>
        <v>0.35599999999999998</v>
      </c>
      <c r="Q135" s="148">
        <v>0</v>
      </c>
      <c r="R135" s="148">
        <f>Q135*H135</f>
        <v>0</v>
      </c>
      <c r="S135" s="148">
        <v>8.4999999999999995E-4</v>
      </c>
      <c r="T135" s="149">
        <f>S135*H135</f>
        <v>3.3999999999999998E-3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169</v>
      </c>
      <c r="AT135" s="150" t="s">
        <v>128</v>
      </c>
      <c r="AU135" s="150" t="s">
        <v>133</v>
      </c>
      <c r="AY135" s="14" t="s">
        <v>125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4" t="s">
        <v>133</v>
      </c>
      <c r="BK135" s="151">
        <f>ROUND(I135*H135,2)</f>
        <v>0</v>
      </c>
      <c r="BL135" s="14" t="s">
        <v>169</v>
      </c>
      <c r="BM135" s="150" t="s">
        <v>178</v>
      </c>
    </row>
    <row r="136" spans="1:65" s="12" customFormat="1" ht="22.9" customHeight="1">
      <c r="B136" s="126"/>
      <c r="D136" s="127" t="s">
        <v>71</v>
      </c>
      <c r="E136" s="136" t="s">
        <v>179</v>
      </c>
      <c r="F136" s="136" t="s">
        <v>180</v>
      </c>
      <c r="J136" s="137">
        <f>BK136</f>
        <v>0</v>
      </c>
      <c r="L136" s="126"/>
      <c r="M136" s="130"/>
      <c r="N136" s="131"/>
      <c r="O136" s="131"/>
      <c r="P136" s="132">
        <f>P137</f>
        <v>0.76</v>
      </c>
      <c r="Q136" s="131"/>
      <c r="R136" s="132">
        <f>R137</f>
        <v>0</v>
      </c>
      <c r="S136" s="131"/>
      <c r="T136" s="133">
        <f>T137</f>
        <v>4.0000000000000001E-3</v>
      </c>
      <c r="AR136" s="127" t="s">
        <v>133</v>
      </c>
      <c r="AT136" s="134" t="s">
        <v>71</v>
      </c>
      <c r="AU136" s="134" t="s">
        <v>80</v>
      </c>
      <c r="AY136" s="127" t="s">
        <v>125</v>
      </c>
      <c r="BK136" s="135">
        <f>BK137</f>
        <v>0</v>
      </c>
    </row>
    <row r="137" spans="1:65" s="2" customFormat="1" ht="24.2" customHeight="1">
      <c r="A137" s="26"/>
      <c r="B137" s="138"/>
      <c r="C137" s="139">
        <v>10</v>
      </c>
      <c r="D137" s="139" t="s">
        <v>128</v>
      </c>
      <c r="E137" s="140" t="s">
        <v>181</v>
      </c>
      <c r="F137" s="141" t="s">
        <v>182</v>
      </c>
      <c r="G137" s="142" t="s">
        <v>145</v>
      </c>
      <c r="H137" s="143">
        <v>2</v>
      </c>
      <c r="I137" s="144"/>
      <c r="J137" s="144">
        <f>ROUND(I137*H137,2)</f>
        <v>0</v>
      </c>
      <c r="K137" s="145"/>
      <c r="L137" s="27"/>
      <c r="M137" s="146" t="s">
        <v>1</v>
      </c>
      <c r="N137" s="147" t="s">
        <v>38</v>
      </c>
      <c r="O137" s="148">
        <v>0.38</v>
      </c>
      <c r="P137" s="148">
        <f>O137*H137</f>
        <v>0.76</v>
      </c>
      <c r="Q137" s="148">
        <v>0</v>
      </c>
      <c r="R137" s="148">
        <f>Q137*H137</f>
        <v>0</v>
      </c>
      <c r="S137" s="148">
        <v>2E-3</v>
      </c>
      <c r="T137" s="149">
        <f>S137*H137</f>
        <v>4.0000000000000001E-3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169</v>
      </c>
      <c r="AT137" s="150" t="s">
        <v>128</v>
      </c>
      <c r="AU137" s="150" t="s">
        <v>133</v>
      </c>
      <c r="AY137" s="14" t="s">
        <v>125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4" t="s">
        <v>133</v>
      </c>
      <c r="BK137" s="151">
        <f>ROUND(I137*H137,2)</f>
        <v>0</v>
      </c>
      <c r="BL137" s="14" t="s">
        <v>169</v>
      </c>
      <c r="BM137" s="150" t="s">
        <v>183</v>
      </c>
    </row>
    <row r="138" spans="1:65" s="12" customFormat="1" ht="22.9" customHeight="1">
      <c r="B138" s="126"/>
      <c r="D138" s="127" t="s">
        <v>71</v>
      </c>
      <c r="E138" s="136" t="s">
        <v>184</v>
      </c>
      <c r="F138" s="136" t="s">
        <v>185</v>
      </c>
      <c r="J138" s="137">
        <f>BK138</f>
        <v>0</v>
      </c>
      <c r="L138" s="126"/>
      <c r="M138" s="130"/>
      <c r="N138" s="131"/>
      <c r="O138" s="131"/>
      <c r="P138" s="132">
        <f>P139</f>
        <v>3.3016999999999999</v>
      </c>
      <c r="Q138" s="131"/>
      <c r="R138" s="132">
        <f>R139</f>
        <v>0</v>
      </c>
      <c r="S138" s="131"/>
      <c r="T138" s="133">
        <f>T139</f>
        <v>1.37E-2</v>
      </c>
      <c r="AR138" s="127" t="s">
        <v>133</v>
      </c>
      <c r="AT138" s="134" t="s">
        <v>71</v>
      </c>
      <c r="AU138" s="134" t="s">
        <v>80</v>
      </c>
      <c r="AY138" s="127" t="s">
        <v>125</v>
      </c>
      <c r="BK138" s="135">
        <f>BK139</f>
        <v>0</v>
      </c>
    </row>
    <row r="139" spans="1:65" s="2" customFormat="1" ht="24.2" customHeight="1">
      <c r="A139" s="26"/>
      <c r="B139" s="138"/>
      <c r="C139" s="139">
        <v>11</v>
      </c>
      <c r="D139" s="139" t="s">
        <v>128</v>
      </c>
      <c r="E139" s="140" t="s">
        <v>187</v>
      </c>
      <c r="F139" s="141" t="s">
        <v>188</v>
      </c>
      <c r="G139" s="142" t="s">
        <v>131</v>
      </c>
      <c r="H139" s="143">
        <v>13.7</v>
      </c>
      <c r="I139" s="144"/>
      <c r="J139" s="144">
        <f>ROUND(I139*H139,2)</f>
        <v>0</v>
      </c>
      <c r="K139" s="145"/>
      <c r="L139" s="27"/>
      <c r="M139" s="152" t="s">
        <v>1</v>
      </c>
      <c r="N139" s="153" t="s">
        <v>38</v>
      </c>
      <c r="O139" s="154">
        <v>0.24099999999999999</v>
      </c>
      <c r="P139" s="154">
        <f>O139*H139</f>
        <v>3.3016999999999999</v>
      </c>
      <c r="Q139" s="154">
        <v>0</v>
      </c>
      <c r="R139" s="154">
        <f>Q139*H139</f>
        <v>0</v>
      </c>
      <c r="S139" s="154">
        <v>1E-3</v>
      </c>
      <c r="T139" s="155">
        <f>S139*H139</f>
        <v>1.37E-2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169</v>
      </c>
      <c r="AT139" s="150" t="s">
        <v>128</v>
      </c>
      <c r="AU139" s="150" t="s">
        <v>133</v>
      </c>
      <c r="AY139" s="14" t="s">
        <v>125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4" t="s">
        <v>133</v>
      </c>
      <c r="BK139" s="151">
        <f>ROUND(I139*H139,2)</f>
        <v>0</v>
      </c>
      <c r="BL139" s="14" t="s">
        <v>169</v>
      </c>
      <c r="BM139" s="150" t="s">
        <v>189</v>
      </c>
    </row>
    <row r="140" spans="1:65" s="2" customFormat="1" ht="6.95" customHeight="1">
      <c r="A140" s="26"/>
      <c r="B140" s="41"/>
      <c r="C140" s="42"/>
      <c r="D140" s="42"/>
      <c r="E140" s="42"/>
      <c r="F140" s="42"/>
      <c r="G140" s="42"/>
      <c r="H140" s="42"/>
      <c r="I140" s="42"/>
      <c r="J140" s="42"/>
      <c r="K140" s="42"/>
      <c r="L140" s="27"/>
      <c r="M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</row>
  </sheetData>
  <autoFilter ref="C121:K139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8"/>
  <sheetViews>
    <sheetView showGridLines="0" topLeftCell="A174" workbookViewId="0">
      <selection activeCell="I179" sqref="I179:I18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97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3" t="str">
        <f>'Rekapitulácia stavby'!K6</f>
        <v>Modernizácia interiéru Materskej školy Ovčie</v>
      </c>
      <c r="F7" s="204"/>
      <c r="G7" s="204"/>
      <c r="H7" s="204"/>
      <c r="L7" s="17"/>
    </row>
    <row r="8" spans="1:46" s="2" customFormat="1" ht="12" customHeight="1">
      <c r="A8" s="26"/>
      <c r="B8" s="27"/>
      <c r="C8" s="26"/>
      <c r="D8" s="23" t="s">
        <v>98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8" t="s">
        <v>190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24. 9. 2020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0" t="str">
        <f>'Rekapitulácia stavby'!E14</f>
        <v xml:space="preserve"> </v>
      </c>
      <c r="F18" s="190"/>
      <c r="G18" s="190"/>
      <c r="H18" s="190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27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30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ROUND(J130,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ROUND((SUM(BE130:BE187)),  2)</f>
        <v>0</v>
      </c>
      <c r="G33" s="26"/>
      <c r="H33" s="26"/>
      <c r="I33" s="95">
        <v>0.2</v>
      </c>
      <c r="J33" s="94">
        <f>ROUND(((SUM(BE130:BE187))*I33),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ROUND((SUM(BF130:BF187)),  2)</f>
        <v>0</v>
      </c>
      <c r="G34" s="26"/>
      <c r="H34" s="26"/>
      <c r="I34" s="95">
        <v>0.2</v>
      </c>
      <c r="J34" s="94">
        <f>ROUND(((SUM(BF130:BF187))*I34),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ROUND((SUM(BG130:BG187)),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ROUND((SUM(BH130:BH187)),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ROUND((SUM(BI130:BI187)),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Modernizácia interiéru Materskej školy Ovčie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98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8" t="str">
        <f>E9</f>
        <v>02 - Novovybudované konštrukcie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Ovčie</v>
      </c>
      <c r="G89" s="26"/>
      <c r="H89" s="26"/>
      <c r="I89" s="23" t="s">
        <v>19</v>
      </c>
      <c r="J89" s="49" t="str">
        <f>IF(J12="","",J12)</f>
        <v>24. 9. 2020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>Ing. arch. Martin Čurila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Viazanko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J130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105</v>
      </c>
      <c r="E97" s="109"/>
      <c r="F97" s="109"/>
      <c r="G97" s="109"/>
      <c r="H97" s="109"/>
      <c r="I97" s="109"/>
      <c r="J97" s="110">
        <f>J131</f>
        <v>0</v>
      </c>
      <c r="L97" s="107"/>
    </row>
    <row r="98" spans="1:31" s="10" customFormat="1" ht="19.899999999999999" customHeight="1">
      <c r="B98" s="111"/>
      <c r="D98" s="112" t="s">
        <v>191</v>
      </c>
      <c r="E98" s="113"/>
      <c r="F98" s="113"/>
      <c r="G98" s="113"/>
      <c r="H98" s="113"/>
      <c r="I98" s="113"/>
      <c r="J98" s="114">
        <f>J132</f>
        <v>0</v>
      </c>
      <c r="L98" s="111"/>
    </row>
    <row r="99" spans="1:31" s="10" customFormat="1" ht="19.899999999999999" customHeight="1">
      <c r="B99" s="111"/>
      <c r="D99" s="112" t="s">
        <v>192</v>
      </c>
      <c r="E99" s="113"/>
      <c r="F99" s="113"/>
      <c r="G99" s="113"/>
      <c r="H99" s="113"/>
      <c r="I99" s="113"/>
      <c r="J99" s="114">
        <f>J142</f>
        <v>0</v>
      </c>
      <c r="L99" s="111"/>
    </row>
    <row r="100" spans="1:31" s="10" customFormat="1" ht="19.899999999999999" customHeight="1">
      <c r="B100" s="111"/>
      <c r="D100" s="112" t="s">
        <v>193</v>
      </c>
      <c r="E100" s="113"/>
      <c r="F100" s="113"/>
      <c r="G100" s="113"/>
      <c r="H100" s="113"/>
      <c r="I100" s="113"/>
      <c r="J100" s="114">
        <f>J149</f>
        <v>0</v>
      </c>
      <c r="L100" s="111"/>
    </row>
    <row r="101" spans="1:31" s="9" customFormat="1" ht="24.95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J151</f>
        <v>0</v>
      </c>
      <c r="L101" s="107"/>
    </row>
    <row r="102" spans="1:31" s="10" customFormat="1" ht="19.899999999999999" customHeight="1">
      <c r="B102" s="111"/>
      <c r="D102" s="112" t="s">
        <v>194</v>
      </c>
      <c r="E102" s="113"/>
      <c r="F102" s="113"/>
      <c r="G102" s="113"/>
      <c r="H102" s="113"/>
      <c r="I102" s="113"/>
      <c r="J102" s="114">
        <f>J152</f>
        <v>0</v>
      </c>
      <c r="L102" s="111"/>
    </row>
    <row r="103" spans="1:31" s="10" customFormat="1" ht="19.899999999999999" customHeight="1">
      <c r="B103" s="111"/>
      <c r="D103" s="112" t="s">
        <v>195</v>
      </c>
      <c r="E103" s="113"/>
      <c r="F103" s="113"/>
      <c r="G103" s="113"/>
      <c r="H103" s="113"/>
      <c r="I103" s="113"/>
      <c r="J103" s="114">
        <f>J156</f>
        <v>0</v>
      </c>
      <c r="L103" s="111"/>
    </row>
    <row r="104" spans="1:31" s="10" customFormat="1" ht="19.899999999999999" customHeight="1">
      <c r="B104" s="111"/>
      <c r="D104" s="112" t="s">
        <v>196</v>
      </c>
      <c r="E104" s="113"/>
      <c r="F104" s="113"/>
      <c r="G104" s="113"/>
      <c r="H104" s="113"/>
      <c r="I104" s="113"/>
      <c r="J104" s="114">
        <f>J159</f>
        <v>0</v>
      </c>
      <c r="L104" s="111"/>
    </row>
    <row r="105" spans="1:31" s="10" customFormat="1" ht="19.899999999999999" customHeight="1">
      <c r="B105" s="111"/>
      <c r="D105" s="112" t="s">
        <v>197</v>
      </c>
      <c r="E105" s="113"/>
      <c r="F105" s="113"/>
      <c r="G105" s="113"/>
      <c r="H105" s="113"/>
      <c r="I105" s="113"/>
      <c r="J105" s="114">
        <f>J162</f>
        <v>0</v>
      </c>
      <c r="L105" s="111"/>
    </row>
    <row r="106" spans="1:31" s="10" customFormat="1" ht="19.899999999999999" customHeight="1">
      <c r="B106" s="111"/>
      <c r="D106" s="112" t="s">
        <v>198</v>
      </c>
      <c r="E106" s="113"/>
      <c r="F106" s="113"/>
      <c r="G106" s="113"/>
      <c r="H106" s="113"/>
      <c r="I106" s="113"/>
      <c r="J106" s="114">
        <f>J169</f>
        <v>0</v>
      </c>
      <c r="L106" s="111"/>
    </row>
    <row r="107" spans="1:31" s="10" customFormat="1" ht="19.899999999999999" customHeight="1">
      <c r="B107" s="111"/>
      <c r="D107" s="112" t="s">
        <v>110</v>
      </c>
      <c r="E107" s="113"/>
      <c r="F107" s="113"/>
      <c r="G107" s="113"/>
      <c r="H107" s="113"/>
      <c r="I107" s="113"/>
      <c r="J107" s="114">
        <f>J175</f>
        <v>0</v>
      </c>
      <c r="L107" s="111"/>
    </row>
    <row r="108" spans="1:31" s="10" customFormat="1" ht="19.899999999999999" customHeight="1">
      <c r="B108" s="111"/>
      <c r="D108" s="112" t="s">
        <v>199</v>
      </c>
      <c r="E108" s="113"/>
      <c r="F108" s="113"/>
      <c r="G108" s="113"/>
      <c r="H108" s="113"/>
      <c r="I108" s="113"/>
      <c r="J108" s="114">
        <f>J178</f>
        <v>0</v>
      </c>
      <c r="L108" s="111"/>
    </row>
    <row r="109" spans="1:31" s="10" customFormat="1" ht="19.899999999999999" customHeight="1">
      <c r="B109" s="111"/>
      <c r="D109" s="112" t="s">
        <v>200</v>
      </c>
      <c r="E109" s="113"/>
      <c r="F109" s="113"/>
      <c r="G109" s="113"/>
      <c r="H109" s="113"/>
      <c r="I109" s="113"/>
      <c r="J109" s="114">
        <f>J182</f>
        <v>0</v>
      </c>
      <c r="L109" s="111"/>
    </row>
    <row r="110" spans="1:31" s="10" customFormat="1" ht="19.899999999999999" customHeight="1">
      <c r="B110" s="111"/>
      <c r="D110" s="112" t="s">
        <v>201</v>
      </c>
      <c r="E110" s="113"/>
      <c r="F110" s="113"/>
      <c r="G110" s="113"/>
      <c r="H110" s="113"/>
      <c r="I110" s="113"/>
      <c r="J110" s="114">
        <f>J184</f>
        <v>0</v>
      </c>
      <c r="L110" s="111"/>
    </row>
    <row r="111" spans="1:31" s="2" customFormat="1" ht="21.7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6" spans="1:31" s="2" customFormat="1" ht="6.95" customHeight="1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>
      <c r="A117" s="26"/>
      <c r="B117" s="27"/>
      <c r="C117" s="18" t="s">
        <v>111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13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6.5" customHeight="1">
      <c r="A120" s="26"/>
      <c r="B120" s="27"/>
      <c r="C120" s="26"/>
      <c r="D120" s="26"/>
      <c r="E120" s="203" t="str">
        <f>E7</f>
        <v>Modernizácia interiéru Materskej školy Ovčie</v>
      </c>
      <c r="F120" s="204"/>
      <c r="G120" s="204"/>
      <c r="H120" s="204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98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68" t="str">
        <f>E9</f>
        <v>02 - Novovybudované konštrukcie</v>
      </c>
      <c r="F122" s="202"/>
      <c r="G122" s="202"/>
      <c r="H122" s="202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17</v>
      </c>
      <c r="D124" s="26"/>
      <c r="E124" s="26"/>
      <c r="F124" s="21" t="str">
        <f>F12</f>
        <v>Ovčie</v>
      </c>
      <c r="G124" s="26"/>
      <c r="H124" s="26"/>
      <c r="I124" s="23" t="s">
        <v>19</v>
      </c>
      <c r="J124" s="49" t="str">
        <f>IF(J12="","",J12)</f>
        <v>24. 9. 2020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25.7" customHeight="1">
      <c r="A126" s="26"/>
      <c r="B126" s="27"/>
      <c r="C126" s="23" t="s">
        <v>21</v>
      </c>
      <c r="D126" s="26"/>
      <c r="E126" s="26"/>
      <c r="F126" s="21" t="str">
        <f>E15</f>
        <v xml:space="preserve"> </v>
      </c>
      <c r="G126" s="26"/>
      <c r="H126" s="26"/>
      <c r="I126" s="23" t="s">
        <v>26</v>
      </c>
      <c r="J126" s="24" t="str">
        <f>E21</f>
        <v>Ing. arch. Martin Čurila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25</v>
      </c>
      <c r="D127" s="26"/>
      <c r="E127" s="26"/>
      <c r="F127" s="21" t="str">
        <f>IF(E18="","",E18)</f>
        <v xml:space="preserve"> </v>
      </c>
      <c r="G127" s="26"/>
      <c r="H127" s="26"/>
      <c r="I127" s="23" t="s">
        <v>29</v>
      </c>
      <c r="J127" s="24" t="str">
        <f>E24</f>
        <v>Ing. Viazanko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15"/>
      <c r="B129" s="116"/>
      <c r="C129" s="117" t="s">
        <v>112</v>
      </c>
      <c r="D129" s="118" t="s">
        <v>57</v>
      </c>
      <c r="E129" s="118" t="s">
        <v>53</v>
      </c>
      <c r="F129" s="118" t="s">
        <v>54</v>
      </c>
      <c r="G129" s="118" t="s">
        <v>113</v>
      </c>
      <c r="H129" s="118" t="s">
        <v>114</v>
      </c>
      <c r="I129" s="118" t="s">
        <v>115</v>
      </c>
      <c r="J129" s="119" t="s">
        <v>102</v>
      </c>
      <c r="K129" s="120" t="s">
        <v>116</v>
      </c>
      <c r="L129" s="121"/>
      <c r="M129" s="56" t="s">
        <v>1</v>
      </c>
      <c r="N129" s="57" t="s">
        <v>36</v>
      </c>
      <c r="O129" s="57" t="s">
        <v>117</v>
      </c>
      <c r="P129" s="57" t="s">
        <v>118</v>
      </c>
      <c r="Q129" s="57" t="s">
        <v>119</v>
      </c>
      <c r="R129" s="57" t="s">
        <v>120</v>
      </c>
      <c r="S129" s="57" t="s">
        <v>121</v>
      </c>
      <c r="T129" s="58" t="s">
        <v>122</v>
      </c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65" s="2" customFormat="1" ht="22.9" customHeight="1">
      <c r="A130" s="26"/>
      <c r="B130" s="27"/>
      <c r="C130" s="63" t="s">
        <v>103</v>
      </c>
      <c r="D130" s="26"/>
      <c r="E130" s="26"/>
      <c r="F130" s="26"/>
      <c r="G130" s="26"/>
      <c r="H130" s="26"/>
      <c r="I130" s="26"/>
      <c r="J130" s="122">
        <f>BK130</f>
        <v>0</v>
      </c>
      <c r="K130" s="26"/>
      <c r="L130" s="27"/>
      <c r="M130" s="59"/>
      <c r="N130" s="50"/>
      <c r="O130" s="60"/>
      <c r="P130" s="123">
        <f>P131+P151</f>
        <v>184.96119995999999</v>
      </c>
      <c r="Q130" s="60"/>
      <c r="R130" s="123">
        <f>R131+R151</f>
        <v>5.7508453799999995</v>
      </c>
      <c r="S130" s="60"/>
      <c r="T130" s="124">
        <f>T131+T151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71</v>
      </c>
      <c r="AU130" s="14" t="s">
        <v>104</v>
      </c>
      <c r="BK130" s="125">
        <f>BK131+BK151</f>
        <v>0</v>
      </c>
    </row>
    <row r="131" spans="1:65" s="12" customFormat="1" ht="25.9" customHeight="1">
      <c r="B131" s="126"/>
      <c r="D131" s="127" t="s">
        <v>71</v>
      </c>
      <c r="E131" s="128" t="s">
        <v>123</v>
      </c>
      <c r="F131" s="128" t="s">
        <v>124</v>
      </c>
      <c r="J131" s="129">
        <f>BK131</f>
        <v>0</v>
      </c>
      <c r="L131" s="126"/>
      <c r="M131" s="130"/>
      <c r="N131" s="131"/>
      <c r="O131" s="131"/>
      <c r="P131" s="132">
        <f>P132+P142+P149</f>
        <v>72.229833459999995</v>
      </c>
      <c r="Q131" s="131"/>
      <c r="R131" s="132">
        <f>R132+R142+R149</f>
        <v>3.7097642299999993</v>
      </c>
      <c r="S131" s="131"/>
      <c r="T131" s="133">
        <f>T132+T142+T149</f>
        <v>0</v>
      </c>
      <c r="AR131" s="127" t="s">
        <v>80</v>
      </c>
      <c r="AT131" s="134" t="s">
        <v>71</v>
      </c>
      <c r="AU131" s="134" t="s">
        <v>72</v>
      </c>
      <c r="AY131" s="127" t="s">
        <v>125</v>
      </c>
      <c r="BK131" s="135">
        <f>BK132+BK142+BK149</f>
        <v>0</v>
      </c>
    </row>
    <row r="132" spans="1:65" s="12" customFormat="1" ht="22.9" customHeight="1">
      <c r="B132" s="126"/>
      <c r="D132" s="127" t="s">
        <v>71</v>
      </c>
      <c r="E132" s="136" t="s">
        <v>139</v>
      </c>
      <c r="F132" s="136" t="s">
        <v>202</v>
      </c>
      <c r="J132" s="137">
        <f>BK132</f>
        <v>0</v>
      </c>
      <c r="L132" s="126"/>
      <c r="M132" s="130"/>
      <c r="N132" s="131"/>
      <c r="O132" s="131"/>
      <c r="P132" s="132">
        <f>SUM(P133:P141)</f>
        <v>13.206347099999999</v>
      </c>
      <c r="Q132" s="131"/>
      <c r="R132" s="132">
        <f>SUM(R133:R141)</f>
        <v>2.6920365999999993</v>
      </c>
      <c r="S132" s="131"/>
      <c r="T132" s="133">
        <f>SUM(T133:T141)</f>
        <v>0</v>
      </c>
      <c r="AR132" s="127" t="s">
        <v>80</v>
      </c>
      <c r="AT132" s="134" t="s">
        <v>71</v>
      </c>
      <c r="AU132" s="134" t="s">
        <v>80</v>
      </c>
      <c r="AY132" s="127" t="s">
        <v>125</v>
      </c>
      <c r="BK132" s="135">
        <f>SUM(BK133:BK141)</f>
        <v>0</v>
      </c>
    </row>
    <row r="133" spans="1:65" s="2" customFormat="1" ht="24.2" customHeight="1">
      <c r="A133" s="26"/>
      <c r="B133" s="138"/>
      <c r="C133" s="139" t="s">
        <v>80</v>
      </c>
      <c r="D133" s="139" t="s">
        <v>128</v>
      </c>
      <c r="E133" s="140" t="s">
        <v>203</v>
      </c>
      <c r="F133" s="141" t="s">
        <v>204</v>
      </c>
      <c r="G133" s="142" t="s">
        <v>145</v>
      </c>
      <c r="H133" s="143">
        <v>4</v>
      </c>
      <c r="I133" s="144"/>
      <c r="J133" s="144">
        <f t="shared" ref="J133:J141" si="0">ROUND(I133*H133,2)</f>
        <v>0</v>
      </c>
      <c r="K133" s="145"/>
      <c r="L133" s="27"/>
      <c r="M133" s="146" t="s">
        <v>1</v>
      </c>
      <c r="N133" s="147" t="s">
        <v>38</v>
      </c>
      <c r="O133" s="148">
        <v>0.25718999999999997</v>
      </c>
      <c r="P133" s="148">
        <f t="shared" ref="P133:P141" si="1">O133*H133</f>
        <v>1.0287599999999999</v>
      </c>
      <c r="Q133" s="148">
        <v>3.916E-2</v>
      </c>
      <c r="R133" s="148">
        <f t="shared" ref="R133:R141" si="2">Q133*H133</f>
        <v>0.15664</v>
      </c>
      <c r="S133" s="148">
        <v>0</v>
      </c>
      <c r="T133" s="149">
        <f t="shared" ref="T133:T141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132</v>
      </c>
      <c r="AT133" s="150" t="s">
        <v>128</v>
      </c>
      <c r="AU133" s="150" t="s">
        <v>133</v>
      </c>
      <c r="AY133" s="14" t="s">
        <v>125</v>
      </c>
      <c r="BE133" s="151">
        <f t="shared" ref="BE133:BE141" si="4">IF(N133="základná",J133,0)</f>
        <v>0</v>
      </c>
      <c r="BF133" s="151">
        <f t="shared" ref="BF133:BF141" si="5">IF(N133="znížená",J133,0)</f>
        <v>0</v>
      </c>
      <c r="BG133" s="151">
        <f t="shared" ref="BG133:BG141" si="6">IF(N133="zákl. prenesená",J133,0)</f>
        <v>0</v>
      </c>
      <c r="BH133" s="151">
        <f t="shared" ref="BH133:BH141" si="7">IF(N133="zníž. prenesená",J133,0)</f>
        <v>0</v>
      </c>
      <c r="BI133" s="151">
        <f t="shared" ref="BI133:BI141" si="8">IF(N133="nulová",J133,0)</f>
        <v>0</v>
      </c>
      <c r="BJ133" s="14" t="s">
        <v>133</v>
      </c>
      <c r="BK133" s="151">
        <f t="shared" ref="BK133:BK141" si="9">ROUND(I133*H133,2)</f>
        <v>0</v>
      </c>
      <c r="BL133" s="14" t="s">
        <v>132</v>
      </c>
      <c r="BM133" s="150" t="s">
        <v>205</v>
      </c>
    </row>
    <row r="134" spans="1:65" s="2" customFormat="1" ht="24.2" customHeight="1">
      <c r="A134" s="26"/>
      <c r="B134" s="138"/>
      <c r="C134" s="139" t="s">
        <v>133</v>
      </c>
      <c r="D134" s="139" t="s">
        <v>128</v>
      </c>
      <c r="E134" s="140" t="s">
        <v>206</v>
      </c>
      <c r="F134" s="141" t="s">
        <v>207</v>
      </c>
      <c r="G134" s="142" t="s">
        <v>145</v>
      </c>
      <c r="H134" s="143">
        <v>4</v>
      </c>
      <c r="I134" s="144"/>
      <c r="J134" s="144">
        <f t="shared" si="0"/>
        <v>0</v>
      </c>
      <c r="K134" s="145"/>
      <c r="L134" s="27"/>
      <c r="M134" s="146" t="s">
        <v>1</v>
      </c>
      <c r="N134" s="147" t="s">
        <v>38</v>
      </c>
      <c r="O134" s="148">
        <v>0.35765000000000002</v>
      </c>
      <c r="P134" s="148">
        <f t="shared" si="1"/>
        <v>1.4306000000000001</v>
      </c>
      <c r="Q134" s="148">
        <v>8.7849999999999998E-2</v>
      </c>
      <c r="R134" s="148">
        <f t="shared" si="2"/>
        <v>0.35139999999999999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132</v>
      </c>
      <c r="AT134" s="150" t="s">
        <v>128</v>
      </c>
      <c r="AU134" s="150" t="s">
        <v>133</v>
      </c>
      <c r="AY134" s="14" t="s">
        <v>125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133</v>
      </c>
      <c r="BK134" s="151">
        <f t="shared" si="9"/>
        <v>0</v>
      </c>
      <c r="BL134" s="14" t="s">
        <v>132</v>
      </c>
      <c r="BM134" s="150" t="s">
        <v>208</v>
      </c>
    </row>
    <row r="135" spans="1:65" s="2" customFormat="1" ht="24.2" customHeight="1">
      <c r="A135" s="26"/>
      <c r="B135" s="138"/>
      <c r="C135" s="139" t="s">
        <v>139</v>
      </c>
      <c r="D135" s="139" t="s">
        <v>128</v>
      </c>
      <c r="E135" s="140" t="s">
        <v>209</v>
      </c>
      <c r="F135" s="141" t="s">
        <v>210</v>
      </c>
      <c r="G135" s="142" t="s">
        <v>131</v>
      </c>
      <c r="H135" s="143">
        <v>2</v>
      </c>
      <c r="I135" s="144"/>
      <c r="J135" s="144">
        <f t="shared" si="0"/>
        <v>0</v>
      </c>
      <c r="K135" s="145"/>
      <c r="L135" s="27"/>
      <c r="M135" s="146" t="s">
        <v>1</v>
      </c>
      <c r="N135" s="147" t="s">
        <v>38</v>
      </c>
      <c r="O135" s="148">
        <v>0.49356</v>
      </c>
      <c r="P135" s="148">
        <f t="shared" si="1"/>
        <v>0.98712</v>
      </c>
      <c r="Q135" s="148">
        <v>7.2090000000000001E-2</v>
      </c>
      <c r="R135" s="148">
        <f t="shared" si="2"/>
        <v>0.14418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132</v>
      </c>
      <c r="AT135" s="150" t="s">
        <v>128</v>
      </c>
      <c r="AU135" s="150" t="s">
        <v>133</v>
      </c>
      <c r="AY135" s="14" t="s">
        <v>125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133</v>
      </c>
      <c r="BK135" s="151">
        <f t="shared" si="9"/>
        <v>0</v>
      </c>
      <c r="BL135" s="14" t="s">
        <v>132</v>
      </c>
      <c r="BM135" s="150" t="s">
        <v>211</v>
      </c>
    </row>
    <row r="136" spans="1:65" s="2" customFormat="1" ht="24.2" customHeight="1">
      <c r="A136" s="26"/>
      <c r="B136" s="138"/>
      <c r="C136" s="139" t="s">
        <v>132</v>
      </c>
      <c r="D136" s="139" t="s">
        <v>128</v>
      </c>
      <c r="E136" s="140" t="s">
        <v>212</v>
      </c>
      <c r="F136" s="141" t="s">
        <v>213</v>
      </c>
      <c r="G136" s="142" t="s">
        <v>131</v>
      </c>
      <c r="H136" s="143">
        <v>5.84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38</v>
      </c>
      <c r="O136" s="148">
        <v>0.45944000000000002</v>
      </c>
      <c r="P136" s="148">
        <f t="shared" si="1"/>
        <v>2.6831296</v>
      </c>
      <c r="Q136" s="148">
        <v>3.0899999999999999E-3</v>
      </c>
      <c r="R136" s="148">
        <f t="shared" si="2"/>
        <v>1.8045599999999998E-2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132</v>
      </c>
      <c r="AT136" s="150" t="s">
        <v>128</v>
      </c>
      <c r="AU136" s="150" t="s">
        <v>133</v>
      </c>
      <c r="AY136" s="14" t="s">
        <v>125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133</v>
      </c>
      <c r="BK136" s="151">
        <f t="shared" si="9"/>
        <v>0</v>
      </c>
      <c r="BL136" s="14" t="s">
        <v>132</v>
      </c>
      <c r="BM136" s="150" t="s">
        <v>214</v>
      </c>
    </row>
    <row r="137" spans="1:65" s="2" customFormat="1" ht="24.2" customHeight="1">
      <c r="A137" s="26"/>
      <c r="B137" s="138"/>
      <c r="C137" s="156" t="s">
        <v>147</v>
      </c>
      <c r="D137" s="156" t="s">
        <v>215</v>
      </c>
      <c r="E137" s="157" t="s">
        <v>216</v>
      </c>
      <c r="F137" s="158" t="s">
        <v>217</v>
      </c>
      <c r="G137" s="159" t="s">
        <v>131</v>
      </c>
      <c r="H137" s="160">
        <v>5.9569999999999999</v>
      </c>
      <c r="I137" s="161"/>
      <c r="J137" s="161">
        <f t="shared" si="0"/>
        <v>0</v>
      </c>
      <c r="K137" s="162"/>
      <c r="L137" s="163"/>
      <c r="M137" s="164" t="s">
        <v>1</v>
      </c>
      <c r="N137" s="165" t="s">
        <v>38</v>
      </c>
      <c r="O137" s="148">
        <v>0</v>
      </c>
      <c r="P137" s="148">
        <f t="shared" si="1"/>
        <v>0</v>
      </c>
      <c r="Q137" s="148">
        <v>5.1999999999999998E-2</v>
      </c>
      <c r="R137" s="148">
        <f t="shared" si="2"/>
        <v>0.30976399999999998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154</v>
      </c>
      <c r="AT137" s="150" t="s">
        <v>215</v>
      </c>
      <c r="AU137" s="150" t="s">
        <v>133</v>
      </c>
      <c r="AY137" s="14" t="s">
        <v>125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133</v>
      </c>
      <c r="BK137" s="151">
        <f t="shared" si="9"/>
        <v>0</v>
      </c>
      <c r="BL137" s="14" t="s">
        <v>132</v>
      </c>
      <c r="BM137" s="150" t="s">
        <v>218</v>
      </c>
    </row>
    <row r="138" spans="1:65" s="2" customFormat="1" ht="24.2" customHeight="1">
      <c r="A138" s="26"/>
      <c r="B138" s="138"/>
      <c r="C138" s="139" t="s">
        <v>148</v>
      </c>
      <c r="D138" s="139" t="s">
        <v>128</v>
      </c>
      <c r="E138" s="140" t="s">
        <v>219</v>
      </c>
      <c r="F138" s="141" t="s">
        <v>220</v>
      </c>
      <c r="G138" s="142" t="s">
        <v>131</v>
      </c>
      <c r="H138" s="143">
        <v>11.37</v>
      </c>
      <c r="I138" s="144"/>
      <c r="J138" s="144">
        <f t="shared" si="0"/>
        <v>0</v>
      </c>
      <c r="K138" s="145"/>
      <c r="L138" s="27"/>
      <c r="M138" s="146" t="s">
        <v>1</v>
      </c>
      <c r="N138" s="147" t="s">
        <v>38</v>
      </c>
      <c r="O138" s="148">
        <v>0.48975000000000002</v>
      </c>
      <c r="P138" s="148">
        <f t="shared" si="1"/>
        <v>5.5684575000000001</v>
      </c>
      <c r="Q138" s="148">
        <v>5.9800000000000001E-3</v>
      </c>
      <c r="R138" s="148">
        <f t="shared" si="2"/>
        <v>6.79926E-2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132</v>
      </c>
      <c r="AT138" s="150" t="s">
        <v>128</v>
      </c>
      <c r="AU138" s="150" t="s">
        <v>133</v>
      </c>
      <c r="AY138" s="14" t="s">
        <v>125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133</v>
      </c>
      <c r="BK138" s="151">
        <f t="shared" si="9"/>
        <v>0</v>
      </c>
      <c r="BL138" s="14" t="s">
        <v>132</v>
      </c>
      <c r="BM138" s="150" t="s">
        <v>221</v>
      </c>
    </row>
    <row r="139" spans="1:65" s="2" customFormat="1" ht="24.2" customHeight="1">
      <c r="A139" s="26"/>
      <c r="B139" s="138"/>
      <c r="C139" s="156" t="s">
        <v>152</v>
      </c>
      <c r="D139" s="156" t="s">
        <v>215</v>
      </c>
      <c r="E139" s="157" t="s">
        <v>222</v>
      </c>
      <c r="F139" s="158" t="s">
        <v>223</v>
      </c>
      <c r="G139" s="159" t="s">
        <v>131</v>
      </c>
      <c r="H139" s="160">
        <v>11.597</v>
      </c>
      <c r="I139" s="161"/>
      <c r="J139" s="161">
        <f t="shared" si="0"/>
        <v>0</v>
      </c>
      <c r="K139" s="162"/>
      <c r="L139" s="163"/>
      <c r="M139" s="164" t="s">
        <v>1</v>
      </c>
      <c r="N139" s="165" t="s">
        <v>38</v>
      </c>
      <c r="O139" s="148">
        <v>0</v>
      </c>
      <c r="P139" s="148">
        <f t="shared" si="1"/>
        <v>0</v>
      </c>
      <c r="Q139" s="148">
        <v>0.1032</v>
      </c>
      <c r="R139" s="148">
        <f t="shared" si="2"/>
        <v>1.1968103999999999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154</v>
      </c>
      <c r="AT139" s="150" t="s">
        <v>215</v>
      </c>
      <c r="AU139" s="150" t="s">
        <v>133</v>
      </c>
      <c r="AY139" s="14" t="s">
        <v>125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133</v>
      </c>
      <c r="BK139" s="151">
        <f t="shared" si="9"/>
        <v>0</v>
      </c>
      <c r="BL139" s="14" t="s">
        <v>132</v>
      </c>
      <c r="BM139" s="150" t="s">
        <v>224</v>
      </c>
    </row>
    <row r="140" spans="1:65" s="2" customFormat="1" ht="24.2" customHeight="1">
      <c r="A140" s="26"/>
      <c r="B140" s="138"/>
      <c r="C140" s="139" t="s">
        <v>154</v>
      </c>
      <c r="D140" s="139" t="s">
        <v>128</v>
      </c>
      <c r="E140" s="140" t="s">
        <v>225</v>
      </c>
      <c r="F140" s="141" t="s">
        <v>226</v>
      </c>
      <c r="G140" s="142" t="s">
        <v>131</v>
      </c>
      <c r="H140" s="143">
        <v>3</v>
      </c>
      <c r="I140" s="144"/>
      <c r="J140" s="144">
        <f t="shared" si="0"/>
        <v>0</v>
      </c>
      <c r="K140" s="145"/>
      <c r="L140" s="27"/>
      <c r="M140" s="146" t="s">
        <v>1</v>
      </c>
      <c r="N140" s="147" t="s">
        <v>38</v>
      </c>
      <c r="O140" s="148">
        <v>0.50275999999999998</v>
      </c>
      <c r="P140" s="148">
        <f t="shared" si="1"/>
        <v>1.5082800000000001</v>
      </c>
      <c r="Q140" s="148">
        <v>7.9000000000000008E-3</v>
      </c>
      <c r="R140" s="148">
        <f t="shared" si="2"/>
        <v>2.3700000000000002E-2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132</v>
      </c>
      <c r="AT140" s="150" t="s">
        <v>128</v>
      </c>
      <c r="AU140" s="150" t="s">
        <v>133</v>
      </c>
      <c r="AY140" s="14" t="s">
        <v>125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133</v>
      </c>
      <c r="BK140" s="151">
        <f t="shared" si="9"/>
        <v>0</v>
      </c>
      <c r="BL140" s="14" t="s">
        <v>132</v>
      </c>
      <c r="BM140" s="150" t="s">
        <v>227</v>
      </c>
    </row>
    <row r="141" spans="1:65" s="2" customFormat="1" ht="24.2" customHeight="1">
      <c r="A141" s="26"/>
      <c r="B141" s="138"/>
      <c r="C141" s="156" t="s">
        <v>126</v>
      </c>
      <c r="D141" s="156" t="s">
        <v>215</v>
      </c>
      <c r="E141" s="157" t="s">
        <v>228</v>
      </c>
      <c r="F141" s="158" t="s">
        <v>229</v>
      </c>
      <c r="G141" s="159" t="s">
        <v>131</v>
      </c>
      <c r="H141" s="160">
        <v>3.06</v>
      </c>
      <c r="I141" s="161"/>
      <c r="J141" s="161">
        <f t="shared" si="0"/>
        <v>0</v>
      </c>
      <c r="K141" s="162"/>
      <c r="L141" s="163"/>
      <c r="M141" s="164" t="s">
        <v>1</v>
      </c>
      <c r="N141" s="165" t="s">
        <v>38</v>
      </c>
      <c r="O141" s="148">
        <v>0</v>
      </c>
      <c r="P141" s="148">
        <f t="shared" si="1"/>
        <v>0</v>
      </c>
      <c r="Q141" s="148">
        <v>0.1384</v>
      </c>
      <c r="R141" s="148">
        <f t="shared" si="2"/>
        <v>0.42350399999999999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154</v>
      </c>
      <c r="AT141" s="150" t="s">
        <v>215</v>
      </c>
      <c r="AU141" s="150" t="s">
        <v>133</v>
      </c>
      <c r="AY141" s="14" t="s">
        <v>125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133</v>
      </c>
      <c r="BK141" s="151">
        <f t="shared" si="9"/>
        <v>0</v>
      </c>
      <c r="BL141" s="14" t="s">
        <v>132</v>
      </c>
      <c r="BM141" s="150" t="s">
        <v>230</v>
      </c>
    </row>
    <row r="142" spans="1:65" s="12" customFormat="1" ht="22.9" customHeight="1">
      <c r="B142" s="126"/>
      <c r="D142" s="127" t="s">
        <v>71</v>
      </c>
      <c r="E142" s="136" t="s">
        <v>148</v>
      </c>
      <c r="F142" s="136" t="s">
        <v>231</v>
      </c>
      <c r="J142" s="137">
        <f>BK142</f>
        <v>0</v>
      </c>
      <c r="L142" s="126"/>
      <c r="M142" s="130"/>
      <c r="N142" s="131"/>
      <c r="O142" s="131"/>
      <c r="P142" s="132">
        <f>SUM(P143:P148)</f>
        <v>55.000446359999998</v>
      </c>
      <c r="Q142" s="131"/>
      <c r="R142" s="132">
        <f>SUM(R143:R148)</f>
        <v>1.0177276300000002</v>
      </c>
      <c r="S142" s="131"/>
      <c r="T142" s="133">
        <f>SUM(T143:T148)</f>
        <v>0</v>
      </c>
      <c r="AR142" s="127" t="s">
        <v>80</v>
      </c>
      <c r="AT142" s="134" t="s">
        <v>71</v>
      </c>
      <c r="AU142" s="134" t="s">
        <v>80</v>
      </c>
      <c r="AY142" s="127" t="s">
        <v>125</v>
      </c>
      <c r="BK142" s="135">
        <f>SUM(BK143:BK148)</f>
        <v>0</v>
      </c>
    </row>
    <row r="143" spans="1:65" s="2" customFormat="1" ht="24.2" customHeight="1">
      <c r="A143" s="26"/>
      <c r="B143" s="138"/>
      <c r="C143" s="139" t="s">
        <v>158</v>
      </c>
      <c r="D143" s="139" t="s">
        <v>128</v>
      </c>
      <c r="E143" s="140" t="s">
        <v>232</v>
      </c>
      <c r="F143" s="141" t="s">
        <v>233</v>
      </c>
      <c r="G143" s="142" t="s">
        <v>131</v>
      </c>
      <c r="H143" s="143">
        <v>38.070999999999998</v>
      </c>
      <c r="I143" s="144"/>
      <c r="J143" s="144">
        <f t="shared" ref="J143:J148" si="10">ROUND(I143*H143,2)</f>
        <v>0</v>
      </c>
      <c r="K143" s="145"/>
      <c r="L143" s="27"/>
      <c r="M143" s="146" t="s">
        <v>1</v>
      </c>
      <c r="N143" s="147" t="s">
        <v>38</v>
      </c>
      <c r="O143" s="148">
        <v>0.24801000000000001</v>
      </c>
      <c r="P143" s="148">
        <f t="shared" ref="P143:P148" si="11">O143*H143</f>
        <v>9.4419887100000004</v>
      </c>
      <c r="Q143" s="148">
        <v>4.9300000000000004E-3</v>
      </c>
      <c r="R143" s="148">
        <f t="shared" ref="R143:R148" si="12">Q143*H143</f>
        <v>0.18769003000000001</v>
      </c>
      <c r="S143" s="148">
        <v>0</v>
      </c>
      <c r="T143" s="149">
        <f t="shared" ref="T143:T148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132</v>
      </c>
      <c r="AT143" s="150" t="s">
        <v>128</v>
      </c>
      <c r="AU143" s="150" t="s">
        <v>133</v>
      </c>
      <c r="AY143" s="14" t="s">
        <v>125</v>
      </c>
      <c r="BE143" s="151">
        <f t="shared" ref="BE143:BE148" si="14">IF(N143="základná",J143,0)</f>
        <v>0</v>
      </c>
      <c r="BF143" s="151">
        <f t="shared" ref="BF143:BF148" si="15">IF(N143="znížená",J143,0)</f>
        <v>0</v>
      </c>
      <c r="BG143" s="151">
        <f t="shared" ref="BG143:BG148" si="16">IF(N143="zákl. prenesená",J143,0)</f>
        <v>0</v>
      </c>
      <c r="BH143" s="151">
        <f t="shared" ref="BH143:BH148" si="17">IF(N143="zníž. prenesená",J143,0)</f>
        <v>0</v>
      </c>
      <c r="BI143" s="151">
        <f t="shared" ref="BI143:BI148" si="18">IF(N143="nulová",J143,0)</f>
        <v>0</v>
      </c>
      <c r="BJ143" s="14" t="s">
        <v>133</v>
      </c>
      <c r="BK143" s="151">
        <f t="shared" ref="BK143:BK148" si="19">ROUND(I143*H143,2)</f>
        <v>0</v>
      </c>
      <c r="BL143" s="14" t="s">
        <v>132</v>
      </c>
      <c r="BM143" s="150" t="s">
        <v>234</v>
      </c>
    </row>
    <row r="144" spans="1:65" s="2" customFormat="1" ht="24.2" customHeight="1">
      <c r="A144" s="26"/>
      <c r="B144" s="138"/>
      <c r="C144" s="139" t="s">
        <v>162</v>
      </c>
      <c r="D144" s="139" t="s">
        <v>128</v>
      </c>
      <c r="E144" s="140" t="s">
        <v>235</v>
      </c>
      <c r="F144" s="141" t="s">
        <v>236</v>
      </c>
      <c r="G144" s="142" t="s">
        <v>131</v>
      </c>
      <c r="H144" s="143">
        <v>18</v>
      </c>
      <c r="I144" s="144"/>
      <c r="J144" s="144">
        <f t="shared" si="10"/>
        <v>0</v>
      </c>
      <c r="K144" s="145"/>
      <c r="L144" s="27"/>
      <c r="M144" s="146" t="s">
        <v>1</v>
      </c>
      <c r="N144" s="147" t="s">
        <v>38</v>
      </c>
      <c r="O144" s="148">
        <v>0.31858999999999998</v>
      </c>
      <c r="P144" s="148">
        <f t="shared" si="11"/>
        <v>5.7346199999999996</v>
      </c>
      <c r="Q144" s="148">
        <v>1.26E-2</v>
      </c>
      <c r="R144" s="148">
        <f t="shared" si="12"/>
        <v>0.2268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132</v>
      </c>
      <c r="AT144" s="150" t="s">
        <v>128</v>
      </c>
      <c r="AU144" s="150" t="s">
        <v>133</v>
      </c>
      <c r="AY144" s="14" t="s">
        <v>125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133</v>
      </c>
      <c r="BK144" s="151">
        <f t="shared" si="19"/>
        <v>0</v>
      </c>
      <c r="BL144" s="14" t="s">
        <v>132</v>
      </c>
      <c r="BM144" s="150" t="s">
        <v>237</v>
      </c>
    </row>
    <row r="145" spans="1:65" s="2" customFormat="1" ht="24.2" customHeight="1">
      <c r="A145" s="26"/>
      <c r="B145" s="138"/>
      <c r="C145" s="139" t="s">
        <v>167</v>
      </c>
      <c r="D145" s="139" t="s">
        <v>128</v>
      </c>
      <c r="E145" s="140" t="s">
        <v>238</v>
      </c>
      <c r="F145" s="141" t="s">
        <v>239</v>
      </c>
      <c r="G145" s="142" t="s">
        <v>131</v>
      </c>
      <c r="H145" s="143">
        <v>38.070999999999998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38</v>
      </c>
      <c r="O145" s="148">
        <v>0.34715000000000001</v>
      </c>
      <c r="P145" s="148">
        <f t="shared" si="11"/>
        <v>13.216347649999999</v>
      </c>
      <c r="Q145" s="148">
        <v>5.5999999999999999E-3</v>
      </c>
      <c r="R145" s="148">
        <f t="shared" si="12"/>
        <v>0.21319759999999999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132</v>
      </c>
      <c r="AT145" s="150" t="s">
        <v>128</v>
      </c>
      <c r="AU145" s="150" t="s">
        <v>133</v>
      </c>
      <c r="AY145" s="14" t="s">
        <v>125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133</v>
      </c>
      <c r="BK145" s="151">
        <f t="shared" si="19"/>
        <v>0</v>
      </c>
      <c r="BL145" s="14" t="s">
        <v>132</v>
      </c>
      <c r="BM145" s="150" t="s">
        <v>240</v>
      </c>
    </row>
    <row r="146" spans="1:65" s="2" customFormat="1" ht="24.2" customHeight="1">
      <c r="A146" s="26"/>
      <c r="B146" s="138"/>
      <c r="C146" s="139" t="s">
        <v>170</v>
      </c>
      <c r="D146" s="139" t="s">
        <v>128</v>
      </c>
      <c r="E146" s="140" t="s">
        <v>241</v>
      </c>
      <c r="F146" s="141" t="s">
        <v>242</v>
      </c>
      <c r="G146" s="142" t="s">
        <v>131</v>
      </c>
      <c r="H146" s="143">
        <v>47.6</v>
      </c>
      <c r="I146" s="144"/>
      <c r="J146" s="144">
        <f t="shared" si="10"/>
        <v>0</v>
      </c>
      <c r="K146" s="145"/>
      <c r="L146" s="27"/>
      <c r="M146" s="146" t="s">
        <v>1</v>
      </c>
      <c r="N146" s="147" t="s">
        <v>38</v>
      </c>
      <c r="O146" s="148">
        <v>0.11085</v>
      </c>
      <c r="P146" s="148">
        <f t="shared" si="11"/>
        <v>5.2764600000000002</v>
      </c>
      <c r="Q146" s="148">
        <v>4.15E-3</v>
      </c>
      <c r="R146" s="148">
        <f t="shared" si="12"/>
        <v>0.19754000000000002</v>
      </c>
      <c r="S146" s="148">
        <v>0</v>
      </c>
      <c r="T146" s="149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132</v>
      </c>
      <c r="AT146" s="150" t="s">
        <v>128</v>
      </c>
      <c r="AU146" s="150" t="s">
        <v>133</v>
      </c>
      <c r="AY146" s="14" t="s">
        <v>125</v>
      </c>
      <c r="BE146" s="151">
        <f t="shared" si="14"/>
        <v>0</v>
      </c>
      <c r="BF146" s="151">
        <f t="shared" si="15"/>
        <v>0</v>
      </c>
      <c r="BG146" s="151">
        <f t="shared" si="16"/>
        <v>0</v>
      </c>
      <c r="BH146" s="151">
        <f t="shared" si="17"/>
        <v>0</v>
      </c>
      <c r="BI146" s="151">
        <f t="shared" si="18"/>
        <v>0</v>
      </c>
      <c r="BJ146" s="14" t="s">
        <v>133</v>
      </c>
      <c r="BK146" s="151">
        <f t="shared" si="19"/>
        <v>0</v>
      </c>
      <c r="BL146" s="14" t="s">
        <v>132</v>
      </c>
      <c r="BM146" s="150" t="s">
        <v>243</v>
      </c>
    </row>
    <row r="147" spans="1:65" s="2" customFormat="1" ht="24.2" customHeight="1">
      <c r="A147" s="26"/>
      <c r="B147" s="138"/>
      <c r="C147" s="139" t="s">
        <v>174</v>
      </c>
      <c r="D147" s="139" t="s">
        <v>128</v>
      </c>
      <c r="E147" s="140" t="s">
        <v>244</v>
      </c>
      <c r="F147" s="141" t="s">
        <v>245</v>
      </c>
      <c r="G147" s="142" t="s">
        <v>145</v>
      </c>
      <c r="H147" s="143">
        <v>7</v>
      </c>
      <c r="I147" s="144"/>
      <c r="J147" s="144">
        <f t="shared" si="10"/>
        <v>0</v>
      </c>
      <c r="K147" s="145"/>
      <c r="L147" s="27"/>
      <c r="M147" s="146" t="s">
        <v>1</v>
      </c>
      <c r="N147" s="147" t="s">
        <v>38</v>
      </c>
      <c r="O147" s="148">
        <v>3.0472899999999998</v>
      </c>
      <c r="P147" s="148">
        <f t="shared" si="11"/>
        <v>21.331029999999998</v>
      </c>
      <c r="Q147" s="148">
        <v>1.7500000000000002E-2</v>
      </c>
      <c r="R147" s="148">
        <f t="shared" si="12"/>
        <v>0.12250000000000001</v>
      </c>
      <c r="S147" s="148">
        <v>0</v>
      </c>
      <c r="T147" s="149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132</v>
      </c>
      <c r="AT147" s="150" t="s">
        <v>128</v>
      </c>
      <c r="AU147" s="150" t="s">
        <v>133</v>
      </c>
      <c r="AY147" s="14" t="s">
        <v>125</v>
      </c>
      <c r="BE147" s="151">
        <f t="shared" si="14"/>
        <v>0</v>
      </c>
      <c r="BF147" s="151">
        <f t="shared" si="15"/>
        <v>0</v>
      </c>
      <c r="BG147" s="151">
        <f t="shared" si="16"/>
        <v>0</v>
      </c>
      <c r="BH147" s="151">
        <f t="shared" si="17"/>
        <v>0</v>
      </c>
      <c r="BI147" s="151">
        <f t="shared" si="18"/>
        <v>0</v>
      </c>
      <c r="BJ147" s="14" t="s">
        <v>133</v>
      </c>
      <c r="BK147" s="151">
        <f t="shared" si="19"/>
        <v>0</v>
      </c>
      <c r="BL147" s="14" t="s">
        <v>132</v>
      </c>
      <c r="BM147" s="150" t="s">
        <v>246</v>
      </c>
    </row>
    <row r="148" spans="1:65" s="2" customFormat="1" ht="24.2" customHeight="1">
      <c r="A148" s="26"/>
      <c r="B148" s="138"/>
      <c r="C148" s="156" t="s">
        <v>175</v>
      </c>
      <c r="D148" s="156" t="s">
        <v>215</v>
      </c>
      <c r="E148" s="157" t="s">
        <v>247</v>
      </c>
      <c r="F148" s="158" t="s">
        <v>248</v>
      </c>
      <c r="G148" s="159" t="s">
        <v>145</v>
      </c>
      <c r="H148" s="160">
        <v>7</v>
      </c>
      <c r="I148" s="161"/>
      <c r="J148" s="161">
        <f t="shared" si="10"/>
        <v>0</v>
      </c>
      <c r="K148" s="162"/>
      <c r="L148" s="163"/>
      <c r="M148" s="164" t="s">
        <v>1</v>
      </c>
      <c r="N148" s="165" t="s">
        <v>38</v>
      </c>
      <c r="O148" s="148">
        <v>0</v>
      </c>
      <c r="P148" s="148">
        <f t="shared" si="11"/>
        <v>0</v>
      </c>
      <c r="Q148" s="148">
        <v>0.01</v>
      </c>
      <c r="R148" s="148">
        <f t="shared" si="12"/>
        <v>7.0000000000000007E-2</v>
      </c>
      <c r="S148" s="148">
        <v>0</v>
      </c>
      <c r="T148" s="149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154</v>
      </c>
      <c r="AT148" s="150" t="s">
        <v>215</v>
      </c>
      <c r="AU148" s="150" t="s">
        <v>133</v>
      </c>
      <c r="AY148" s="14" t="s">
        <v>125</v>
      </c>
      <c r="BE148" s="151">
        <f t="shared" si="14"/>
        <v>0</v>
      </c>
      <c r="BF148" s="151">
        <f t="shared" si="15"/>
        <v>0</v>
      </c>
      <c r="BG148" s="151">
        <f t="shared" si="16"/>
        <v>0</v>
      </c>
      <c r="BH148" s="151">
        <f t="shared" si="17"/>
        <v>0</v>
      </c>
      <c r="BI148" s="151">
        <f t="shared" si="18"/>
        <v>0</v>
      </c>
      <c r="BJ148" s="14" t="s">
        <v>133</v>
      </c>
      <c r="BK148" s="151">
        <f t="shared" si="19"/>
        <v>0</v>
      </c>
      <c r="BL148" s="14" t="s">
        <v>132</v>
      </c>
      <c r="BM148" s="150" t="s">
        <v>249</v>
      </c>
    </row>
    <row r="149" spans="1:65" s="12" customFormat="1" ht="22.9" customHeight="1">
      <c r="B149" s="126"/>
      <c r="D149" s="127" t="s">
        <v>71</v>
      </c>
      <c r="E149" s="136" t="s">
        <v>250</v>
      </c>
      <c r="F149" s="136" t="s">
        <v>251</v>
      </c>
      <c r="J149" s="137">
        <f>BK149</f>
        <v>0</v>
      </c>
      <c r="L149" s="126"/>
      <c r="M149" s="130"/>
      <c r="N149" s="131"/>
      <c r="O149" s="131"/>
      <c r="P149" s="132">
        <f>P150</f>
        <v>4.0230400000000008</v>
      </c>
      <c r="Q149" s="131"/>
      <c r="R149" s="132">
        <f>R150</f>
        <v>0</v>
      </c>
      <c r="S149" s="131"/>
      <c r="T149" s="133">
        <f>T150</f>
        <v>0</v>
      </c>
      <c r="AR149" s="127" t="s">
        <v>80</v>
      </c>
      <c r="AT149" s="134" t="s">
        <v>71</v>
      </c>
      <c r="AU149" s="134" t="s">
        <v>80</v>
      </c>
      <c r="AY149" s="127" t="s">
        <v>125</v>
      </c>
      <c r="BK149" s="135">
        <f>BK150</f>
        <v>0</v>
      </c>
    </row>
    <row r="150" spans="1:65" s="2" customFormat="1" ht="24.2" customHeight="1">
      <c r="A150" s="26"/>
      <c r="B150" s="138"/>
      <c r="C150" s="139" t="s">
        <v>169</v>
      </c>
      <c r="D150" s="139" t="s">
        <v>128</v>
      </c>
      <c r="E150" s="140" t="s">
        <v>252</v>
      </c>
      <c r="F150" s="141" t="s">
        <v>253</v>
      </c>
      <c r="G150" s="142" t="s">
        <v>153</v>
      </c>
      <c r="H150" s="143">
        <v>4.4800000000000004</v>
      </c>
      <c r="I150" s="144"/>
      <c r="J150" s="144">
        <f>ROUND(I150*H150,2)</f>
        <v>0</v>
      </c>
      <c r="K150" s="145"/>
      <c r="L150" s="27"/>
      <c r="M150" s="146" t="s">
        <v>1</v>
      </c>
      <c r="N150" s="147" t="s">
        <v>38</v>
      </c>
      <c r="O150" s="148">
        <v>0.89800000000000002</v>
      </c>
      <c r="P150" s="148">
        <f>O150*H150</f>
        <v>4.0230400000000008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132</v>
      </c>
      <c r="AT150" s="150" t="s">
        <v>128</v>
      </c>
      <c r="AU150" s="150" t="s">
        <v>133</v>
      </c>
      <c r="AY150" s="14" t="s">
        <v>125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4" t="s">
        <v>133</v>
      </c>
      <c r="BK150" s="151">
        <f>ROUND(I150*H150,2)</f>
        <v>0</v>
      </c>
      <c r="BL150" s="14" t="s">
        <v>132</v>
      </c>
      <c r="BM150" s="150" t="s">
        <v>254</v>
      </c>
    </row>
    <row r="151" spans="1:65" s="12" customFormat="1" ht="25.9" customHeight="1">
      <c r="B151" s="126"/>
      <c r="D151" s="127" t="s">
        <v>71</v>
      </c>
      <c r="E151" s="128" t="s">
        <v>163</v>
      </c>
      <c r="F151" s="128" t="s">
        <v>164</v>
      </c>
      <c r="J151" s="129">
        <f>BK151</f>
        <v>0</v>
      </c>
      <c r="L151" s="126"/>
      <c r="M151" s="130"/>
      <c r="N151" s="131"/>
      <c r="O151" s="131"/>
      <c r="P151" s="132">
        <f>P152+P156+P159+P162+P169+P175+P178+P182+P184</f>
        <v>112.73136649999998</v>
      </c>
      <c r="Q151" s="131"/>
      <c r="R151" s="132">
        <f>R152+R156+R159+R162+R169+R175+R178+R182+R184</f>
        <v>2.0410811499999997</v>
      </c>
      <c r="S151" s="131"/>
      <c r="T151" s="133">
        <f>T152+T156+T159+T162+T169+T175+T178+T182+T184</f>
        <v>0</v>
      </c>
      <c r="AR151" s="127" t="s">
        <v>133</v>
      </c>
      <c r="AT151" s="134" t="s">
        <v>71</v>
      </c>
      <c r="AU151" s="134" t="s">
        <v>72</v>
      </c>
      <c r="AY151" s="127" t="s">
        <v>125</v>
      </c>
      <c r="BK151" s="135">
        <f>BK152+BK156+BK159+BK162+BK169+BK175+BK178+BK182+BK184</f>
        <v>0</v>
      </c>
    </row>
    <row r="152" spans="1:65" s="12" customFormat="1" ht="22.9" customHeight="1">
      <c r="B152" s="126"/>
      <c r="D152" s="127" t="s">
        <v>71</v>
      </c>
      <c r="E152" s="136" t="s">
        <v>255</v>
      </c>
      <c r="F152" s="136" t="s">
        <v>256</v>
      </c>
      <c r="J152" s="137">
        <f>BK152</f>
        <v>0</v>
      </c>
      <c r="L152" s="126"/>
      <c r="M152" s="130"/>
      <c r="N152" s="131"/>
      <c r="O152" s="131"/>
      <c r="P152" s="132">
        <f>SUM(P153:P155)</f>
        <v>4.1375786000000003</v>
      </c>
      <c r="Q152" s="131"/>
      <c r="R152" s="132">
        <f>SUM(R153:R155)</f>
        <v>6.3E-2</v>
      </c>
      <c r="S152" s="131"/>
      <c r="T152" s="133">
        <f>SUM(T153:T155)</f>
        <v>0</v>
      </c>
      <c r="AR152" s="127" t="s">
        <v>133</v>
      </c>
      <c r="AT152" s="134" t="s">
        <v>71</v>
      </c>
      <c r="AU152" s="134" t="s">
        <v>80</v>
      </c>
      <c r="AY152" s="127" t="s">
        <v>125</v>
      </c>
      <c r="BK152" s="135">
        <f>SUM(BK153:BK155)</f>
        <v>0</v>
      </c>
    </row>
    <row r="153" spans="1:65" s="2" customFormat="1" ht="24.2" customHeight="1">
      <c r="A153" s="26"/>
      <c r="B153" s="138"/>
      <c r="C153" s="139" t="s">
        <v>186</v>
      </c>
      <c r="D153" s="139" t="s">
        <v>128</v>
      </c>
      <c r="E153" s="140" t="s">
        <v>257</v>
      </c>
      <c r="F153" s="141" t="s">
        <v>258</v>
      </c>
      <c r="G153" s="142" t="s">
        <v>131</v>
      </c>
      <c r="H153" s="143">
        <v>20.3</v>
      </c>
      <c r="I153" s="144"/>
      <c r="J153" s="144">
        <f>ROUND(I153*H153,2)</f>
        <v>0</v>
      </c>
      <c r="K153" s="145"/>
      <c r="L153" s="27"/>
      <c r="M153" s="146" t="s">
        <v>1</v>
      </c>
      <c r="N153" s="147" t="s">
        <v>38</v>
      </c>
      <c r="O153" s="148">
        <v>0.17450199999999999</v>
      </c>
      <c r="P153" s="148">
        <f>O153*H153</f>
        <v>3.5423906000000001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169</v>
      </c>
      <c r="AT153" s="150" t="s">
        <v>128</v>
      </c>
      <c r="AU153" s="150" t="s">
        <v>133</v>
      </c>
      <c r="AY153" s="14" t="s">
        <v>125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4" t="s">
        <v>133</v>
      </c>
      <c r="BK153" s="151">
        <f>ROUND(I153*H153,2)</f>
        <v>0</v>
      </c>
      <c r="BL153" s="14" t="s">
        <v>169</v>
      </c>
      <c r="BM153" s="150" t="s">
        <v>259</v>
      </c>
    </row>
    <row r="154" spans="1:65" s="2" customFormat="1" ht="24.2" customHeight="1">
      <c r="A154" s="26"/>
      <c r="B154" s="138"/>
      <c r="C154" s="156" t="s">
        <v>260</v>
      </c>
      <c r="D154" s="156" t="s">
        <v>215</v>
      </c>
      <c r="E154" s="157" t="s">
        <v>261</v>
      </c>
      <c r="F154" s="158" t="s">
        <v>262</v>
      </c>
      <c r="G154" s="159" t="s">
        <v>263</v>
      </c>
      <c r="H154" s="160">
        <v>63</v>
      </c>
      <c r="I154" s="161"/>
      <c r="J154" s="161">
        <f>ROUND(I154*H154,2)</f>
        <v>0</v>
      </c>
      <c r="K154" s="162"/>
      <c r="L154" s="163"/>
      <c r="M154" s="164" t="s">
        <v>1</v>
      </c>
      <c r="N154" s="165" t="s">
        <v>38</v>
      </c>
      <c r="O154" s="148">
        <v>0</v>
      </c>
      <c r="P154" s="148">
        <f>O154*H154</f>
        <v>0</v>
      </c>
      <c r="Q154" s="148">
        <v>1E-3</v>
      </c>
      <c r="R154" s="148">
        <f>Q154*H154</f>
        <v>6.3E-2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264</v>
      </c>
      <c r="AT154" s="150" t="s">
        <v>215</v>
      </c>
      <c r="AU154" s="150" t="s">
        <v>133</v>
      </c>
      <c r="AY154" s="14" t="s">
        <v>125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4" t="s">
        <v>133</v>
      </c>
      <c r="BK154" s="151">
        <f>ROUND(I154*H154,2)</f>
        <v>0</v>
      </c>
      <c r="BL154" s="14" t="s">
        <v>169</v>
      </c>
      <c r="BM154" s="150" t="s">
        <v>265</v>
      </c>
    </row>
    <row r="155" spans="1:65" s="2" customFormat="1" ht="24.2" customHeight="1">
      <c r="A155" s="26"/>
      <c r="B155" s="138"/>
      <c r="C155" s="139" t="s">
        <v>266</v>
      </c>
      <c r="D155" s="139" t="s">
        <v>128</v>
      </c>
      <c r="E155" s="140" t="s">
        <v>267</v>
      </c>
      <c r="F155" s="141" t="s">
        <v>268</v>
      </c>
      <c r="G155" s="142" t="s">
        <v>153</v>
      </c>
      <c r="H155" s="143">
        <v>0.33400000000000002</v>
      </c>
      <c r="I155" s="144"/>
      <c r="J155" s="144">
        <f>ROUND(I155*H155,2)</f>
        <v>0</v>
      </c>
      <c r="K155" s="145"/>
      <c r="L155" s="27"/>
      <c r="M155" s="146" t="s">
        <v>1</v>
      </c>
      <c r="N155" s="147" t="s">
        <v>38</v>
      </c>
      <c r="O155" s="148">
        <v>1.782</v>
      </c>
      <c r="P155" s="148">
        <f>O155*H155</f>
        <v>0.59518800000000005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169</v>
      </c>
      <c r="AT155" s="150" t="s">
        <v>128</v>
      </c>
      <c r="AU155" s="150" t="s">
        <v>133</v>
      </c>
      <c r="AY155" s="14" t="s">
        <v>125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4" t="s">
        <v>133</v>
      </c>
      <c r="BK155" s="151">
        <f>ROUND(I155*H155,2)</f>
        <v>0</v>
      </c>
      <c r="BL155" s="14" t="s">
        <v>169</v>
      </c>
      <c r="BM155" s="150" t="s">
        <v>269</v>
      </c>
    </row>
    <row r="156" spans="1:65" s="12" customFormat="1" ht="22.9" customHeight="1">
      <c r="B156" s="126"/>
      <c r="D156" s="127" t="s">
        <v>71</v>
      </c>
      <c r="E156" s="136" t="s">
        <v>270</v>
      </c>
      <c r="F156" s="136" t="s">
        <v>271</v>
      </c>
      <c r="J156" s="137">
        <f>BK156</f>
        <v>0</v>
      </c>
      <c r="L156" s="126"/>
      <c r="M156" s="130"/>
      <c r="N156" s="131"/>
      <c r="O156" s="131"/>
      <c r="P156" s="132">
        <f>SUM(P157:P158)</f>
        <v>50.449310999999994</v>
      </c>
      <c r="Q156" s="131"/>
      <c r="R156" s="132">
        <f>SUM(R157:R158)</f>
        <v>0.50555119999999998</v>
      </c>
      <c r="S156" s="131"/>
      <c r="T156" s="133">
        <f>SUM(T157:T158)</f>
        <v>0</v>
      </c>
      <c r="AR156" s="127" t="s">
        <v>133</v>
      </c>
      <c r="AT156" s="134" t="s">
        <v>71</v>
      </c>
      <c r="AU156" s="134" t="s">
        <v>80</v>
      </c>
      <c r="AY156" s="127" t="s">
        <v>125</v>
      </c>
      <c r="BK156" s="135">
        <f>SUM(BK157:BK158)</f>
        <v>0</v>
      </c>
    </row>
    <row r="157" spans="1:65" s="2" customFormat="1" ht="37.9" customHeight="1">
      <c r="A157" s="26"/>
      <c r="B157" s="138"/>
      <c r="C157" s="139" t="s">
        <v>7</v>
      </c>
      <c r="D157" s="139" t="s">
        <v>128</v>
      </c>
      <c r="E157" s="140" t="s">
        <v>272</v>
      </c>
      <c r="F157" s="141" t="s">
        <v>273</v>
      </c>
      <c r="G157" s="142" t="s">
        <v>131</v>
      </c>
      <c r="H157" s="143">
        <v>62.26</v>
      </c>
      <c r="I157" s="144"/>
      <c r="J157" s="144">
        <f>ROUND(I157*H157,2)</f>
        <v>0</v>
      </c>
      <c r="K157" s="145"/>
      <c r="L157" s="27"/>
      <c r="M157" s="146" t="s">
        <v>1</v>
      </c>
      <c r="N157" s="147" t="s">
        <v>38</v>
      </c>
      <c r="O157" s="148">
        <v>0.76964999999999995</v>
      </c>
      <c r="P157" s="148">
        <f>O157*H157</f>
        <v>47.918408999999997</v>
      </c>
      <c r="Q157" s="148">
        <v>8.1200000000000005E-3</v>
      </c>
      <c r="R157" s="148">
        <f>Q157*H157</f>
        <v>0.50555119999999998</v>
      </c>
      <c r="S157" s="148">
        <v>0</v>
      </c>
      <c r="T157" s="149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169</v>
      </c>
      <c r="AT157" s="150" t="s">
        <v>128</v>
      </c>
      <c r="AU157" s="150" t="s">
        <v>133</v>
      </c>
      <c r="AY157" s="14" t="s">
        <v>125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4" t="s">
        <v>133</v>
      </c>
      <c r="BK157" s="151">
        <f>ROUND(I157*H157,2)</f>
        <v>0</v>
      </c>
      <c r="BL157" s="14" t="s">
        <v>169</v>
      </c>
      <c r="BM157" s="150" t="s">
        <v>274</v>
      </c>
    </row>
    <row r="158" spans="1:65" s="2" customFormat="1" ht="24.2" customHeight="1">
      <c r="A158" s="26"/>
      <c r="B158" s="138"/>
      <c r="C158" s="139" t="s">
        <v>275</v>
      </c>
      <c r="D158" s="139" t="s">
        <v>128</v>
      </c>
      <c r="E158" s="140" t="s">
        <v>276</v>
      </c>
      <c r="F158" s="141" t="s">
        <v>277</v>
      </c>
      <c r="G158" s="142" t="s">
        <v>153</v>
      </c>
      <c r="H158" s="143">
        <v>0.68200000000000005</v>
      </c>
      <c r="I158" s="144"/>
      <c r="J158" s="144">
        <f>ROUND(I158*H158,2)</f>
        <v>0</v>
      </c>
      <c r="K158" s="145"/>
      <c r="L158" s="27"/>
      <c r="M158" s="146" t="s">
        <v>1</v>
      </c>
      <c r="N158" s="147" t="s">
        <v>38</v>
      </c>
      <c r="O158" s="148">
        <v>3.7109999999999999</v>
      </c>
      <c r="P158" s="148">
        <f>O158*H158</f>
        <v>2.5309020000000002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169</v>
      </c>
      <c r="AT158" s="150" t="s">
        <v>128</v>
      </c>
      <c r="AU158" s="150" t="s">
        <v>133</v>
      </c>
      <c r="AY158" s="14" t="s">
        <v>125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4" t="s">
        <v>133</v>
      </c>
      <c r="BK158" s="151">
        <f>ROUND(I158*H158,2)</f>
        <v>0</v>
      </c>
      <c r="BL158" s="14" t="s">
        <v>169</v>
      </c>
      <c r="BM158" s="150" t="s">
        <v>278</v>
      </c>
    </row>
    <row r="159" spans="1:65" s="12" customFormat="1" ht="22.9" customHeight="1">
      <c r="B159" s="126"/>
      <c r="D159" s="127" t="s">
        <v>71</v>
      </c>
      <c r="E159" s="136" t="s">
        <v>279</v>
      </c>
      <c r="F159" s="136" t="s">
        <v>280</v>
      </c>
      <c r="J159" s="137">
        <f>BK159</f>
        <v>0</v>
      </c>
      <c r="L159" s="126"/>
      <c r="M159" s="130"/>
      <c r="N159" s="131"/>
      <c r="O159" s="131"/>
      <c r="P159" s="132">
        <f>SUM(P160:P161)</f>
        <v>0.31967499999999999</v>
      </c>
      <c r="Q159" s="131"/>
      <c r="R159" s="132">
        <f>SUM(R160:R161)</f>
        <v>5.5000000000000003E-4</v>
      </c>
      <c r="S159" s="131"/>
      <c r="T159" s="133">
        <f>SUM(T160:T161)</f>
        <v>0</v>
      </c>
      <c r="AR159" s="127" t="s">
        <v>133</v>
      </c>
      <c r="AT159" s="134" t="s">
        <v>71</v>
      </c>
      <c r="AU159" s="134" t="s">
        <v>80</v>
      </c>
      <c r="AY159" s="127" t="s">
        <v>125</v>
      </c>
      <c r="BK159" s="135">
        <f>SUM(BK160:BK161)</f>
        <v>0</v>
      </c>
    </row>
    <row r="160" spans="1:65" s="2" customFormat="1" ht="24.2" customHeight="1">
      <c r="A160" s="26"/>
      <c r="B160" s="138"/>
      <c r="C160" s="139" t="s">
        <v>281</v>
      </c>
      <c r="D160" s="139" t="s">
        <v>128</v>
      </c>
      <c r="E160" s="140" t="s">
        <v>282</v>
      </c>
      <c r="F160" s="141" t="s">
        <v>283</v>
      </c>
      <c r="G160" s="142" t="s">
        <v>284</v>
      </c>
      <c r="H160" s="143">
        <v>0.5</v>
      </c>
      <c r="I160" s="144"/>
      <c r="J160" s="144">
        <f>ROUND(I160*H160,2)</f>
        <v>0</v>
      </c>
      <c r="K160" s="145"/>
      <c r="L160" s="27"/>
      <c r="M160" s="146" t="s">
        <v>1</v>
      </c>
      <c r="N160" s="147" t="s">
        <v>38</v>
      </c>
      <c r="O160" s="148">
        <v>0.63039000000000001</v>
      </c>
      <c r="P160" s="148">
        <f>O160*H160</f>
        <v>0.315195</v>
      </c>
      <c r="Q160" s="148">
        <v>1.1000000000000001E-3</v>
      </c>
      <c r="R160" s="148">
        <f>Q160*H160</f>
        <v>5.5000000000000003E-4</v>
      </c>
      <c r="S160" s="148">
        <v>0</v>
      </c>
      <c r="T160" s="149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169</v>
      </c>
      <c r="AT160" s="150" t="s">
        <v>128</v>
      </c>
      <c r="AU160" s="150" t="s">
        <v>133</v>
      </c>
      <c r="AY160" s="14" t="s">
        <v>125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4" t="s">
        <v>133</v>
      </c>
      <c r="BK160" s="151">
        <f>ROUND(I160*H160,2)</f>
        <v>0</v>
      </c>
      <c r="BL160" s="14" t="s">
        <v>169</v>
      </c>
      <c r="BM160" s="150" t="s">
        <v>285</v>
      </c>
    </row>
    <row r="161" spans="1:65" s="2" customFormat="1" ht="24.2" customHeight="1">
      <c r="A161" s="26"/>
      <c r="B161" s="138"/>
      <c r="C161" s="139" t="s">
        <v>286</v>
      </c>
      <c r="D161" s="139" t="s">
        <v>128</v>
      </c>
      <c r="E161" s="140" t="s">
        <v>287</v>
      </c>
      <c r="F161" s="141" t="s">
        <v>288</v>
      </c>
      <c r="G161" s="142" t="s">
        <v>153</v>
      </c>
      <c r="H161" s="143">
        <v>1E-3</v>
      </c>
      <c r="I161" s="144"/>
      <c r="J161" s="144">
        <f>ROUND(I161*H161,2)</f>
        <v>0</v>
      </c>
      <c r="K161" s="145"/>
      <c r="L161" s="27"/>
      <c r="M161" s="146" t="s">
        <v>1</v>
      </c>
      <c r="N161" s="147" t="s">
        <v>38</v>
      </c>
      <c r="O161" s="148">
        <v>4.4800000000000004</v>
      </c>
      <c r="P161" s="148">
        <f>O161*H161</f>
        <v>4.4800000000000005E-3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169</v>
      </c>
      <c r="AT161" s="150" t="s">
        <v>128</v>
      </c>
      <c r="AU161" s="150" t="s">
        <v>133</v>
      </c>
      <c r="AY161" s="14" t="s">
        <v>125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4" t="s">
        <v>133</v>
      </c>
      <c r="BK161" s="151">
        <f>ROUND(I161*H161,2)</f>
        <v>0</v>
      </c>
      <c r="BL161" s="14" t="s">
        <v>169</v>
      </c>
      <c r="BM161" s="150" t="s">
        <v>289</v>
      </c>
    </row>
    <row r="162" spans="1:65" s="12" customFormat="1" ht="22.9" customHeight="1">
      <c r="B162" s="126"/>
      <c r="D162" s="127" t="s">
        <v>71</v>
      </c>
      <c r="E162" s="136" t="s">
        <v>290</v>
      </c>
      <c r="F162" s="136" t="s">
        <v>291</v>
      </c>
      <c r="J162" s="137">
        <f>BK162</f>
        <v>0</v>
      </c>
      <c r="L162" s="126"/>
      <c r="M162" s="130"/>
      <c r="N162" s="131"/>
      <c r="O162" s="131"/>
      <c r="P162" s="132">
        <f>SUM(P163:P168)</f>
        <v>9.9344749999999991</v>
      </c>
      <c r="Q162" s="131"/>
      <c r="R162" s="132">
        <f>SUM(R163:R168)</f>
        <v>0.20845000000000002</v>
      </c>
      <c r="S162" s="131"/>
      <c r="T162" s="133">
        <f>SUM(T163:T168)</f>
        <v>0</v>
      </c>
      <c r="AR162" s="127" t="s">
        <v>133</v>
      </c>
      <c r="AT162" s="134" t="s">
        <v>71</v>
      </c>
      <c r="AU162" s="134" t="s">
        <v>80</v>
      </c>
      <c r="AY162" s="127" t="s">
        <v>125</v>
      </c>
      <c r="BK162" s="135">
        <f>SUM(BK163:BK168)</f>
        <v>0</v>
      </c>
    </row>
    <row r="163" spans="1:65" s="2" customFormat="1" ht="14.45" customHeight="1">
      <c r="A163" s="26"/>
      <c r="B163" s="138"/>
      <c r="C163" s="139" t="s">
        <v>292</v>
      </c>
      <c r="D163" s="139" t="s">
        <v>128</v>
      </c>
      <c r="E163" s="140" t="s">
        <v>293</v>
      </c>
      <c r="F163" s="141" t="s">
        <v>294</v>
      </c>
      <c r="G163" s="142" t="s">
        <v>284</v>
      </c>
      <c r="H163" s="143">
        <v>2.5</v>
      </c>
      <c r="I163" s="144"/>
      <c r="J163" s="144">
        <f t="shared" ref="J163:J168" si="20">ROUND(I163*H163,2)</f>
        <v>0</v>
      </c>
      <c r="K163" s="145"/>
      <c r="L163" s="27"/>
      <c r="M163" s="146" t="s">
        <v>1</v>
      </c>
      <c r="N163" s="147" t="s">
        <v>38</v>
      </c>
      <c r="O163" s="148">
        <v>0.36459000000000003</v>
      </c>
      <c r="P163" s="148">
        <f t="shared" ref="P163:P167" si="21">O163*H163</f>
        <v>0.91147500000000004</v>
      </c>
      <c r="Q163" s="148">
        <v>1.8000000000000001E-4</v>
      </c>
      <c r="R163" s="148">
        <f t="shared" ref="R163:R167" si="22">Q163*H163</f>
        <v>4.5000000000000004E-4</v>
      </c>
      <c r="S163" s="148">
        <v>0</v>
      </c>
      <c r="T163" s="149">
        <f t="shared" ref="T163:T167" si="23"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169</v>
      </c>
      <c r="AT163" s="150" t="s">
        <v>128</v>
      </c>
      <c r="AU163" s="150" t="s">
        <v>133</v>
      </c>
      <c r="AY163" s="14" t="s">
        <v>125</v>
      </c>
      <c r="BE163" s="151">
        <f t="shared" ref="BE163:BE167" si="24">IF(N163="základná",J163,0)</f>
        <v>0</v>
      </c>
      <c r="BF163" s="151">
        <f t="shared" ref="BF163:BF167" si="25">IF(N163="znížená",J163,0)</f>
        <v>0</v>
      </c>
      <c r="BG163" s="151">
        <f t="shared" ref="BG163:BG167" si="26">IF(N163="zákl. prenesená",J163,0)</f>
        <v>0</v>
      </c>
      <c r="BH163" s="151">
        <f t="shared" ref="BH163:BH167" si="27">IF(N163="zníž. prenesená",J163,0)</f>
        <v>0</v>
      </c>
      <c r="BI163" s="151">
        <f t="shared" ref="BI163:BI167" si="28">IF(N163="nulová",J163,0)</f>
        <v>0</v>
      </c>
      <c r="BJ163" s="14" t="s">
        <v>133</v>
      </c>
      <c r="BK163" s="151">
        <f t="shared" ref="BK163:BK167" si="29">ROUND(I163*H163,2)</f>
        <v>0</v>
      </c>
      <c r="BL163" s="14" t="s">
        <v>169</v>
      </c>
      <c r="BM163" s="150" t="s">
        <v>295</v>
      </c>
    </row>
    <row r="164" spans="1:65" s="2" customFormat="1" ht="24.2" customHeight="1">
      <c r="A164" s="26"/>
      <c r="B164" s="138"/>
      <c r="C164" s="156" t="s">
        <v>296</v>
      </c>
      <c r="D164" s="156" t="s">
        <v>215</v>
      </c>
      <c r="E164" s="157" t="s">
        <v>297</v>
      </c>
      <c r="F164" s="158" t="s">
        <v>298</v>
      </c>
      <c r="G164" s="159" t="s">
        <v>145</v>
      </c>
      <c r="H164" s="160">
        <v>1</v>
      </c>
      <c r="I164" s="161"/>
      <c r="J164" s="161">
        <f t="shared" si="20"/>
        <v>0</v>
      </c>
      <c r="K164" s="162"/>
      <c r="L164" s="163"/>
      <c r="M164" s="164" t="s">
        <v>1</v>
      </c>
      <c r="N164" s="165" t="s">
        <v>38</v>
      </c>
      <c r="O164" s="148">
        <v>0</v>
      </c>
      <c r="P164" s="148">
        <f t="shared" si="21"/>
        <v>0</v>
      </c>
      <c r="Q164" s="148">
        <v>2.5999999999999999E-2</v>
      </c>
      <c r="R164" s="148">
        <f t="shared" si="22"/>
        <v>2.5999999999999999E-2</v>
      </c>
      <c r="S164" s="148">
        <v>0</v>
      </c>
      <c r="T164" s="149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50" t="s">
        <v>264</v>
      </c>
      <c r="AT164" s="150" t="s">
        <v>215</v>
      </c>
      <c r="AU164" s="150" t="s">
        <v>133</v>
      </c>
      <c r="AY164" s="14" t="s">
        <v>125</v>
      </c>
      <c r="BE164" s="151">
        <f t="shared" si="24"/>
        <v>0</v>
      </c>
      <c r="BF164" s="151">
        <f t="shared" si="25"/>
        <v>0</v>
      </c>
      <c r="BG164" s="151">
        <f t="shared" si="26"/>
        <v>0</v>
      </c>
      <c r="BH164" s="151">
        <f t="shared" si="27"/>
        <v>0</v>
      </c>
      <c r="BI164" s="151">
        <f t="shared" si="28"/>
        <v>0</v>
      </c>
      <c r="BJ164" s="14" t="s">
        <v>133</v>
      </c>
      <c r="BK164" s="151">
        <f t="shared" si="29"/>
        <v>0</v>
      </c>
      <c r="BL164" s="14" t="s">
        <v>169</v>
      </c>
      <c r="BM164" s="150" t="s">
        <v>299</v>
      </c>
    </row>
    <row r="165" spans="1:65" s="2" customFormat="1" ht="24.2" customHeight="1">
      <c r="A165" s="26"/>
      <c r="B165" s="138"/>
      <c r="C165" s="139" t="s">
        <v>300</v>
      </c>
      <c r="D165" s="139" t="s">
        <v>128</v>
      </c>
      <c r="E165" s="140" t="s">
        <v>301</v>
      </c>
      <c r="F165" s="141" t="s">
        <v>302</v>
      </c>
      <c r="G165" s="142" t="s">
        <v>145</v>
      </c>
      <c r="H165" s="143">
        <v>7</v>
      </c>
      <c r="I165" s="144"/>
      <c r="J165" s="144">
        <f t="shared" si="20"/>
        <v>0</v>
      </c>
      <c r="K165" s="145"/>
      <c r="L165" s="27"/>
      <c r="M165" s="146" t="s">
        <v>1</v>
      </c>
      <c r="N165" s="147" t="s">
        <v>38</v>
      </c>
      <c r="O165" s="148">
        <v>1.2250099999999999</v>
      </c>
      <c r="P165" s="148">
        <f t="shared" si="21"/>
        <v>8.5750700000000002</v>
      </c>
      <c r="Q165" s="148">
        <v>0</v>
      </c>
      <c r="R165" s="148">
        <f t="shared" si="22"/>
        <v>0</v>
      </c>
      <c r="S165" s="148">
        <v>0</v>
      </c>
      <c r="T165" s="149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50" t="s">
        <v>169</v>
      </c>
      <c r="AT165" s="150" t="s">
        <v>128</v>
      </c>
      <c r="AU165" s="150" t="s">
        <v>133</v>
      </c>
      <c r="AY165" s="14" t="s">
        <v>125</v>
      </c>
      <c r="BE165" s="151">
        <f t="shared" si="24"/>
        <v>0</v>
      </c>
      <c r="BF165" s="151">
        <f t="shared" si="25"/>
        <v>0</v>
      </c>
      <c r="BG165" s="151">
        <f t="shared" si="26"/>
        <v>0</v>
      </c>
      <c r="BH165" s="151">
        <f t="shared" si="27"/>
        <v>0</v>
      </c>
      <c r="BI165" s="151">
        <f t="shared" si="28"/>
        <v>0</v>
      </c>
      <c r="BJ165" s="14" t="s">
        <v>133</v>
      </c>
      <c r="BK165" s="151">
        <f t="shared" si="29"/>
        <v>0</v>
      </c>
      <c r="BL165" s="14" t="s">
        <v>169</v>
      </c>
      <c r="BM165" s="150" t="s">
        <v>303</v>
      </c>
    </row>
    <row r="166" spans="1:65" s="2" customFormat="1" ht="24.2" customHeight="1">
      <c r="A166" s="26"/>
      <c r="B166" s="138"/>
      <c r="C166" s="156" t="s">
        <v>304</v>
      </c>
      <c r="D166" s="156" t="s">
        <v>215</v>
      </c>
      <c r="E166" s="157" t="s">
        <v>305</v>
      </c>
      <c r="F166" s="158" t="s">
        <v>306</v>
      </c>
      <c r="G166" s="159" t="s">
        <v>145</v>
      </c>
      <c r="H166" s="160">
        <v>7</v>
      </c>
      <c r="I166" s="161"/>
      <c r="J166" s="161">
        <f t="shared" si="20"/>
        <v>0</v>
      </c>
      <c r="K166" s="162"/>
      <c r="L166" s="163"/>
      <c r="M166" s="164" t="s">
        <v>1</v>
      </c>
      <c r="N166" s="165" t="s">
        <v>38</v>
      </c>
      <c r="O166" s="148">
        <v>0</v>
      </c>
      <c r="P166" s="148">
        <f t="shared" si="21"/>
        <v>0</v>
      </c>
      <c r="Q166" s="148">
        <v>1E-3</v>
      </c>
      <c r="R166" s="148">
        <f t="shared" si="22"/>
        <v>7.0000000000000001E-3</v>
      </c>
      <c r="S166" s="148">
        <v>0</v>
      </c>
      <c r="T166" s="149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264</v>
      </c>
      <c r="AT166" s="150" t="s">
        <v>215</v>
      </c>
      <c r="AU166" s="150" t="s">
        <v>133</v>
      </c>
      <c r="AY166" s="14" t="s">
        <v>125</v>
      </c>
      <c r="BE166" s="151">
        <f t="shared" si="24"/>
        <v>0</v>
      </c>
      <c r="BF166" s="151">
        <f t="shared" si="25"/>
        <v>0</v>
      </c>
      <c r="BG166" s="151">
        <f t="shared" si="26"/>
        <v>0</v>
      </c>
      <c r="BH166" s="151">
        <f t="shared" si="27"/>
        <v>0</v>
      </c>
      <c r="BI166" s="151">
        <f t="shared" si="28"/>
        <v>0</v>
      </c>
      <c r="BJ166" s="14" t="s">
        <v>133</v>
      </c>
      <c r="BK166" s="151">
        <f t="shared" si="29"/>
        <v>0</v>
      </c>
      <c r="BL166" s="14" t="s">
        <v>169</v>
      </c>
      <c r="BM166" s="150" t="s">
        <v>307</v>
      </c>
    </row>
    <row r="167" spans="1:65" s="2" customFormat="1" ht="24.2" customHeight="1">
      <c r="A167" s="26"/>
      <c r="B167" s="138"/>
      <c r="C167" s="156" t="s">
        <v>308</v>
      </c>
      <c r="D167" s="156" t="s">
        <v>215</v>
      </c>
      <c r="E167" s="157" t="s">
        <v>309</v>
      </c>
      <c r="F167" s="158" t="s">
        <v>310</v>
      </c>
      <c r="G167" s="159" t="s">
        <v>145</v>
      </c>
      <c r="H167" s="160">
        <v>7</v>
      </c>
      <c r="I167" s="161"/>
      <c r="J167" s="161">
        <f t="shared" si="20"/>
        <v>0</v>
      </c>
      <c r="K167" s="162"/>
      <c r="L167" s="163"/>
      <c r="M167" s="164" t="s">
        <v>1</v>
      </c>
      <c r="N167" s="165" t="s">
        <v>38</v>
      </c>
      <c r="O167" s="148">
        <v>0</v>
      </c>
      <c r="P167" s="148">
        <f t="shared" si="21"/>
        <v>0</v>
      </c>
      <c r="Q167" s="148">
        <v>2.5000000000000001E-2</v>
      </c>
      <c r="R167" s="148">
        <f t="shared" si="22"/>
        <v>0.17500000000000002</v>
      </c>
      <c r="S167" s="148">
        <v>0</v>
      </c>
      <c r="T167" s="149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264</v>
      </c>
      <c r="AT167" s="150" t="s">
        <v>215</v>
      </c>
      <c r="AU167" s="150" t="s">
        <v>133</v>
      </c>
      <c r="AY167" s="14" t="s">
        <v>125</v>
      </c>
      <c r="BE167" s="151">
        <f t="shared" si="24"/>
        <v>0</v>
      </c>
      <c r="BF167" s="151">
        <f t="shared" si="25"/>
        <v>0</v>
      </c>
      <c r="BG167" s="151">
        <f t="shared" si="26"/>
        <v>0</v>
      </c>
      <c r="BH167" s="151">
        <f t="shared" si="27"/>
        <v>0</v>
      </c>
      <c r="BI167" s="151">
        <f t="shared" si="28"/>
        <v>0</v>
      </c>
      <c r="BJ167" s="14" t="s">
        <v>133</v>
      </c>
      <c r="BK167" s="151">
        <f t="shared" si="29"/>
        <v>0</v>
      </c>
      <c r="BL167" s="14" t="s">
        <v>169</v>
      </c>
      <c r="BM167" s="150" t="s">
        <v>311</v>
      </c>
    </row>
    <row r="168" spans="1:65" s="2" customFormat="1" ht="24.2" customHeight="1">
      <c r="A168" s="26"/>
      <c r="B168" s="138"/>
      <c r="C168" s="139">
        <v>29</v>
      </c>
      <c r="D168" s="139" t="s">
        <v>128</v>
      </c>
      <c r="E168" s="140" t="s">
        <v>313</v>
      </c>
      <c r="F168" s="141" t="s">
        <v>314</v>
      </c>
      <c r="G168" s="142" t="s">
        <v>153</v>
      </c>
      <c r="H168" s="143">
        <v>0.21</v>
      </c>
      <c r="I168" s="144"/>
      <c r="J168" s="144">
        <f t="shared" si="20"/>
        <v>0</v>
      </c>
      <c r="K168" s="145"/>
      <c r="L168" s="27"/>
      <c r="M168" s="146" t="s">
        <v>1</v>
      </c>
      <c r="N168" s="147" t="s">
        <v>38</v>
      </c>
      <c r="O168" s="148">
        <v>2.133</v>
      </c>
      <c r="P168" s="148">
        <f>O168*H168</f>
        <v>0.44792999999999999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169</v>
      </c>
      <c r="AT168" s="150" t="s">
        <v>128</v>
      </c>
      <c r="AU168" s="150" t="s">
        <v>133</v>
      </c>
      <c r="AY168" s="14" t="s">
        <v>125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4" t="s">
        <v>133</v>
      </c>
      <c r="BK168" s="151">
        <f>ROUND(I168*H168,2)</f>
        <v>0</v>
      </c>
      <c r="BL168" s="14" t="s">
        <v>169</v>
      </c>
      <c r="BM168" s="150" t="s">
        <v>315</v>
      </c>
    </row>
    <row r="169" spans="1:65" s="12" customFormat="1" ht="22.9" customHeight="1">
      <c r="B169" s="126"/>
      <c r="D169" s="127" t="s">
        <v>71</v>
      </c>
      <c r="E169" s="136" t="s">
        <v>316</v>
      </c>
      <c r="F169" s="136" t="s">
        <v>317</v>
      </c>
      <c r="J169" s="137">
        <f>BK169</f>
        <v>0</v>
      </c>
      <c r="L169" s="126"/>
      <c r="M169" s="130"/>
      <c r="N169" s="131"/>
      <c r="O169" s="131"/>
      <c r="P169" s="132">
        <f>SUM(P170:P174)</f>
        <v>19.085998399999998</v>
      </c>
      <c r="Q169" s="131"/>
      <c r="R169" s="132">
        <f>SUM(R170:R174)</f>
        <v>0.62257799999999996</v>
      </c>
      <c r="S169" s="131"/>
      <c r="T169" s="133">
        <f>SUM(T170:T174)</f>
        <v>0</v>
      </c>
      <c r="AR169" s="127" t="s">
        <v>133</v>
      </c>
      <c r="AT169" s="134" t="s">
        <v>71</v>
      </c>
      <c r="AU169" s="134" t="s">
        <v>80</v>
      </c>
      <c r="AY169" s="127" t="s">
        <v>125</v>
      </c>
      <c r="BK169" s="135">
        <f>SUM(BK170:BK174)</f>
        <v>0</v>
      </c>
    </row>
    <row r="170" spans="1:65" s="2" customFormat="1" ht="24.2" customHeight="1">
      <c r="A170" s="26"/>
      <c r="B170" s="138"/>
      <c r="C170" s="139">
        <v>30</v>
      </c>
      <c r="D170" s="139" t="s">
        <v>128</v>
      </c>
      <c r="E170" s="140" t="s">
        <v>660</v>
      </c>
      <c r="F170" s="141" t="s">
        <v>661</v>
      </c>
      <c r="G170" s="142" t="s">
        <v>284</v>
      </c>
      <c r="H170" s="143">
        <v>13.4</v>
      </c>
      <c r="I170" s="144"/>
      <c r="J170" s="144">
        <f>ROUND(I170*H170,2)</f>
        <v>0</v>
      </c>
      <c r="K170" s="145"/>
      <c r="L170" s="27"/>
      <c r="M170" s="146" t="s">
        <v>1</v>
      </c>
      <c r="N170" s="147" t="s">
        <v>38</v>
      </c>
      <c r="O170" s="148">
        <v>0.29532999999999998</v>
      </c>
      <c r="P170" s="148">
        <f>O170*H170</f>
        <v>3.9574219999999998</v>
      </c>
      <c r="Q170" s="148">
        <v>4.1000000000000003E-3</v>
      </c>
      <c r="R170" s="148">
        <f>Q170*H170</f>
        <v>5.4940000000000003E-2</v>
      </c>
      <c r="S170" s="148">
        <v>0</v>
      </c>
      <c r="T170" s="149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50" t="s">
        <v>169</v>
      </c>
      <c r="AT170" s="150" t="s">
        <v>128</v>
      </c>
      <c r="AU170" s="150" t="s">
        <v>133</v>
      </c>
      <c r="AY170" s="14" t="s">
        <v>125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4" t="s">
        <v>133</v>
      </c>
      <c r="BK170" s="151">
        <f>ROUND(I170*H170,2)</f>
        <v>0</v>
      </c>
      <c r="BL170" s="14" t="s">
        <v>169</v>
      </c>
      <c r="BM170" s="150" t="s">
        <v>318</v>
      </c>
    </row>
    <row r="171" spans="1:65" s="2" customFormat="1" ht="24.2" customHeight="1">
      <c r="A171" s="26"/>
      <c r="B171" s="138"/>
      <c r="C171" s="156">
        <v>31</v>
      </c>
      <c r="D171" s="156" t="s">
        <v>215</v>
      </c>
      <c r="E171" s="157" t="s">
        <v>658</v>
      </c>
      <c r="F171" s="158" t="s">
        <v>659</v>
      </c>
      <c r="G171" s="159" t="s">
        <v>131</v>
      </c>
      <c r="H171" s="160">
        <v>1.34</v>
      </c>
      <c r="I171" s="161"/>
      <c r="J171" s="161">
        <f>ROUND(I171*H171,2)</f>
        <v>0</v>
      </c>
      <c r="K171" s="162"/>
      <c r="L171" s="163"/>
      <c r="M171" s="164" t="s">
        <v>1</v>
      </c>
      <c r="N171" s="165" t="s">
        <v>38</v>
      </c>
      <c r="O171" s="148">
        <v>0</v>
      </c>
      <c r="P171" s="148">
        <f>O171*H171</f>
        <v>0</v>
      </c>
      <c r="Q171" s="148">
        <v>1.8499999999999999E-2</v>
      </c>
      <c r="R171" s="148">
        <f>Q171*H171</f>
        <v>2.479E-2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264</v>
      </c>
      <c r="AT171" s="150" t="s">
        <v>215</v>
      </c>
      <c r="AU171" s="150" t="s">
        <v>133</v>
      </c>
      <c r="AY171" s="14" t="s">
        <v>125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4" t="s">
        <v>133</v>
      </c>
      <c r="BK171" s="151">
        <f>ROUND(I171*H171,2)</f>
        <v>0</v>
      </c>
      <c r="BL171" s="14" t="s">
        <v>169</v>
      </c>
      <c r="BM171" s="150" t="s">
        <v>320</v>
      </c>
    </row>
    <row r="172" spans="1:65" s="2" customFormat="1" ht="24.2" customHeight="1">
      <c r="A172" s="26"/>
      <c r="B172" s="138"/>
      <c r="C172" s="139">
        <v>32</v>
      </c>
      <c r="D172" s="139" t="s">
        <v>128</v>
      </c>
      <c r="E172" s="140" t="s">
        <v>321</v>
      </c>
      <c r="F172" s="141" t="s">
        <v>656</v>
      </c>
      <c r="G172" s="142" t="s">
        <v>131</v>
      </c>
      <c r="H172" s="143">
        <v>19.72</v>
      </c>
      <c r="I172" s="144"/>
      <c r="J172" s="144">
        <f>ROUND(I172*H172,2)</f>
        <v>0</v>
      </c>
      <c r="K172" s="145"/>
      <c r="L172" s="27"/>
      <c r="M172" s="146" t="s">
        <v>1</v>
      </c>
      <c r="N172" s="147" t="s">
        <v>38</v>
      </c>
      <c r="O172" s="148">
        <v>0.72192000000000001</v>
      </c>
      <c r="P172" s="148">
        <f>O172*H172</f>
        <v>14.236262399999999</v>
      </c>
      <c r="Q172" s="148">
        <v>4.0000000000000001E-3</v>
      </c>
      <c r="R172" s="148">
        <f>Q172*H172</f>
        <v>7.8879999999999992E-2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169</v>
      </c>
      <c r="AT172" s="150" t="s">
        <v>128</v>
      </c>
      <c r="AU172" s="150" t="s">
        <v>133</v>
      </c>
      <c r="AY172" s="14" t="s">
        <v>125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4" t="s">
        <v>133</v>
      </c>
      <c r="BK172" s="151">
        <f>ROUND(I172*H172,2)</f>
        <v>0</v>
      </c>
      <c r="BL172" s="14" t="s">
        <v>169</v>
      </c>
      <c r="BM172" s="150" t="s">
        <v>322</v>
      </c>
    </row>
    <row r="173" spans="1:65" s="2" customFormat="1" ht="24.2" customHeight="1">
      <c r="A173" s="26"/>
      <c r="B173" s="138"/>
      <c r="C173" s="156">
        <v>33</v>
      </c>
      <c r="D173" s="156" t="s">
        <v>215</v>
      </c>
      <c r="E173" s="157" t="s">
        <v>665</v>
      </c>
      <c r="F173" s="158" t="s">
        <v>666</v>
      </c>
      <c r="G173" s="159" t="s">
        <v>131</v>
      </c>
      <c r="H173" s="160">
        <v>21.6</v>
      </c>
      <c r="I173" s="161"/>
      <c r="J173" s="161">
        <f>ROUND(I173*H173,2)</f>
        <v>0</v>
      </c>
      <c r="K173" s="162"/>
      <c r="L173" s="163"/>
      <c r="M173" s="164" t="s">
        <v>1</v>
      </c>
      <c r="N173" s="165" t="s">
        <v>38</v>
      </c>
      <c r="O173" s="148">
        <v>0</v>
      </c>
      <c r="P173" s="148">
        <f>O173*H173</f>
        <v>0</v>
      </c>
      <c r="Q173" s="148">
        <v>2.1479999999999999E-2</v>
      </c>
      <c r="R173" s="148">
        <f>Q173*H173</f>
        <v>0.46396799999999999</v>
      </c>
      <c r="S173" s="148">
        <v>0</v>
      </c>
      <c r="T173" s="149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50" t="s">
        <v>264</v>
      </c>
      <c r="AT173" s="150" t="s">
        <v>215</v>
      </c>
      <c r="AU173" s="150" t="s">
        <v>133</v>
      </c>
      <c r="AY173" s="14" t="s">
        <v>125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4" t="s">
        <v>133</v>
      </c>
      <c r="BK173" s="151">
        <f>ROUND(I173*H173,2)</f>
        <v>0</v>
      </c>
      <c r="BL173" s="14" t="s">
        <v>169</v>
      </c>
      <c r="BM173" s="150" t="s">
        <v>324</v>
      </c>
    </row>
    <row r="174" spans="1:65" s="2" customFormat="1" ht="24.2" customHeight="1">
      <c r="A174" s="26"/>
      <c r="B174" s="138"/>
      <c r="C174" s="139">
        <v>34</v>
      </c>
      <c r="D174" s="139" t="s">
        <v>128</v>
      </c>
      <c r="E174" s="140" t="s">
        <v>325</v>
      </c>
      <c r="F174" s="141" t="s">
        <v>326</v>
      </c>
      <c r="G174" s="142" t="s">
        <v>153</v>
      </c>
      <c r="H174" s="143">
        <v>0.55700000000000005</v>
      </c>
      <c r="I174" s="144"/>
      <c r="J174" s="144">
        <f>ROUND(I174*H174,2)</f>
        <v>0</v>
      </c>
      <c r="K174" s="145"/>
      <c r="L174" s="27"/>
      <c r="M174" s="146" t="s">
        <v>1</v>
      </c>
      <c r="N174" s="147" t="s">
        <v>38</v>
      </c>
      <c r="O174" s="148">
        <v>1.6020000000000001</v>
      </c>
      <c r="P174" s="148">
        <f>O174*H174</f>
        <v>0.89231400000000016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169</v>
      </c>
      <c r="AT174" s="150" t="s">
        <v>128</v>
      </c>
      <c r="AU174" s="150" t="s">
        <v>133</v>
      </c>
      <c r="AY174" s="14" t="s">
        <v>125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4" t="s">
        <v>133</v>
      </c>
      <c r="BK174" s="151">
        <f>ROUND(I174*H174,2)</f>
        <v>0</v>
      </c>
      <c r="BL174" s="14" t="s">
        <v>169</v>
      </c>
      <c r="BM174" s="150" t="s">
        <v>327</v>
      </c>
    </row>
    <row r="175" spans="1:65" s="12" customFormat="1" ht="22.9" customHeight="1">
      <c r="B175" s="126"/>
      <c r="D175" s="127" t="s">
        <v>71</v>
      </c>
      <c r="E175" s="136" t="s">
        <v>184</v>
      </c>
      <c r="F175" s="136" t="s">
        <v>185</v>
      </c>
      <c r="J175" s="137">
        <f>BK175</f>
        <v>0</v>
      </c>
      <c r="L175" s="126"/>
      <c r="M175" s="130"/>
      <c r="N175" s="131"/>
      <c r="O175" s="131"/>
      <c r="P175" s="132">
        <f>SUM(P176:P177)</f>
        <v>1.0923976</v>
      </c>
      <c r="Q175" s="131"/>
      <c r="R175" s="132">
        <f>SUM(R176:R177)</f>
        <v>6.1424999999999993E-2</v>
      </c>
      <c r="S175" s="131"/>
      <c r="T175" s="133">
        <f>SUM(T176:T177)</f>
        <v>0</v>
      </c>
      <c r="AR175" s="127" t="s">
        <v>133</v>
      </c>
      <c r="AT175" s="134" t="s">
        <v>71</v>
      </c>
      <c r="AU175" s="134" t="s">
        <v>80</v>
      </c>
      <c r="AY175" s="127" t="s">
        <v>125</v>
      </c>
      <c r="BK175" s="135">
        <f>SUM(BK176:BK177)</f>
        <v>0</v>
      </c>
    </row>
    <row r="176" spans="1:65" s="2" customFormat="1" ht="14.45" customHeight="1">
      <c r="A176" s="26"/>
      <c r="B176" s="138"/>
      <c r="C176" s="139">
        <v>35</v>
      </c>
      <c r="D176" s="139" t="s">
        <v>128</v>
      </c>
      <c r="E176" s="140" t="s">
        <v>331</v>
      </c>
      <c r="F176" s="141" t="s">
        <v>332</v>
      </c>
      <c r="G176" s="142" t="s">
        <v>131</v>
      </c>
      <c r="H176" s="143">
        <v>8.19</v>
      </c>
      <c r="I176" s="144"/>
      <c r="J176" s="144">
        <f t="shared" ref="J176:J177" si="30">ROUND(I176*H176,2)</f>
        <v>0</v>
      </c>
      <c r="K176" s="145"/>
      <c r="L176" s="27"/>
      <c r="M176" s="146" t="s">
        <v>1</v>
      </c>
      <c r="N176" s="147" t="s">
        <v>38</v>
      </c>
      <c r="O176" s="148">
        <v>0.10254000000000001</v>
      </c>
      <c r="P176" s="148">
        <f>O176*H176</f>
        <v>0.83980259999999995</v>
      </c>
      <c r="Q176" s="148">
        <v>7.4999999999999997E-3</v>
      </c>
      <c r="R176" s="148">
        <f>Q176*H176</f>
        <v>6.1424999999999993E-2</v>
      </c>
      <c r="S176" s="148">
        <v>0</v>
      </c>
      <c r="T176" s="149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169</v>
      </c>
      <c r="AT176" s="150" t="s">
        <v>128</v>
      </c>
      <c r="AU176" s="150" t="s">
        <v>133</v>
      </c>
      <c r="AY176" s="14" t="s">
        <v>125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4" t="s">
        <v>133</v>
      </c>
      <c r="BK176" s="151">
        <f t="shared" ref="BK176:BK177" si="31">ROUND(I176*H176,2)</f>
        <v>0</v>
      </c>
      <c r="BL176" s="14" t="s">
        <v>169</v>
      </c>
      <c r="BM176" s="150" t="s">
        <v>333</v>
      </c>
    </row>
    <row r="177" spans="1:65" s="2" customFormat="1" ht="24.2" customHeight="1">
      <c r="A177" s="26"/>
      <c r="B177" s="138"/>
      <c r="C177" s="139">
        <v>36</v>
      </c>
      <c r="D177" s="139" t="s">
        <v>128</v>
      </c>
      <c r="E177" s="140" t="s">
        <v>334</v>
      </c>
      <c r="F177" s="141" t="s">
        <v>335</v>
      </c>
      <c r="G177" s="142" t="s">
        <v>153</v>
      </c>
      <c r="H177" s="143">
        <v>0.245</v>
      </c>
      <c r="I177" s="144"/>
      <c r="J177" s="144">
        <f t="shared" si="30"/>
        <v>0</v>
      </c>
      <c r="K177" s="145"/>
      <c r="L177" s="27"/>
      <c r="M177" s="146" t="s">
        <v>1</v>
      </c>
      <c r="N177" s="147" t="s">
        <v>38</v>
      </c>
      <c r="O177" s="148">
        <v>1.0309999999999999</v>
      </c>
      <c r="P177" s="148">
        <f>O177*H177</f>
        <v>0.25259499999999996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50" t="s">
        <v>169</v>
      </c>
      <c r="AT177" s="150" t="s">
        <v>128</v>
      </c>
      <c r="AU177" s="150" t="s">
        <v>133</v>
      </c>
      <c r="AY177" s="14" t="s">
        <v>125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4" t="s">
        <v>133</v>
      </c>
      <c r="BK177" s="151">
        <f t="shared" si="31"/>
        <v>0</v>
      </c>
      <c r="BL177" s="14" t="s">
        <v>169</v>
      </c>
      <c r="BM177" s="150" t="s">
        <v>336</v>
      </c>
    </row>
    <row r="178" spans="1:65" s="12" customFormat="1" ht="22.9" customHeight="1">
      <c r="B178" s="126"/>
      <c r="D178" s="127" t="s">
        <v>71</v>
      </c>
      <c r="E178" s="136" t="s">
        <v>337</v>
      </c>
      <c r="F178" s="136" t="s">
        <v>338</v>
      </c>
      <c r="J178" s="137">
        <f>BK178</f>
        <v>0</v>
      </c>
      <c r="L178" s="126"/>
      <c r="M178" s="130"/>
      <c r="N178" s="131"/>
      <c r="O178" s="131"/>
      <c r="P178" s="132">
        <f>SUM(P179:P181)</f>
        <v>22.6958509</v>
      </c>
      <c r="Q178" s="131"/>
      <c r="R178" s="132">
        <f>SUM(R179:R181)</f>
        <v>0.56280695000000003</v>
      </c>
      <c r="S178" s="131"/>
      <c r="T178" s="133">
        <f>SUM(T179:T181)</f>
        <v>0</v>
      </c>
      <c r="AR178" s="127" t="s">
        <v>133</v>
      </c>
      <c r="AT178" s="134" t="s">
        <v>71</v>
      </c>
      <c r="AU178" s="134" t="s">
        <v>80</v>
      </c>
      <c r="AY178" s="127" t="s">
        <v>125</v>
      </c>
      <c r="BK178" s="135">
        <f>SUM(BK179:BK181)</f>
        <v>0</v>
      </c>
    </row>
    <row r="179" spans="1:65" s="2" customFormat="1" ht="24.2" customHeight="1">
      <c r="A179" s="26"/>
      <c r="B179" s="138"/>
      <c r="C179" s="139">
        <v>37</v>
      </c>
      <c r="D179" s="139" t="s">
        <v>128</v>
      </c>
      <c r="E179" s="140" t="s">
        <v>662</v>
      </c>
      <c r="F179" s="141" t="s">
        <v>663</v>
      </c>
      <c r="G179" s="142" t="s">
        <v>131</v>
      </c>
      <c r="H179" s="143">
        <v>23.077000000000002</v>
      </c>
      <c r="I179" s="144"/>
      <c r="J179" s="144">
        <f>ROUND(I179*H179,2)</f>
        <v>0</v>
      </c>
      <c r="K179" s="145"/>
      <c r="L179" s="27"/>
      <c r="M179" s="146" t="s">
        <v>1</v>
      </c>
      <c r="N179" s="147" t="s">
        <v>38</v>
      </c>
      <c r="O179" s="148">
        <v>0.92169999999999996</v>
      </c>
      <c r="P179" s="148">
        <f>O179*H179</f>
        <v>21.2700709</v>
      </c>
      <c r="Q179" s="148">
        <v>3.3500000000000001E-3</v>
      </c>
      <c r="R179" s="148">
        <f>Q179*H179</f>
        <v>7.7307950000000014E-2</v>
      </c>
      <c r="S179" s="148">
        <v>0</v>
      </c>
      <c r="T179" s="149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169</v>
      </c>
      <c r="AT179" s="150" t="s">
        <v>128</v>
      </c>
      <c r="AU179" s="150" t="s">
        <v>133</v>
      </c>
      <c r="AY179" s="14" t="s">
        <v>125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4" t="s">
        <v>133</v>
      </c>
      <c r="BK179" s="151">
        <f>ROUND(I179*H179,2)</f>
        <v>0</v>
      </c>
      <c r="BL179" s="14" t="s">
        <v>169</v>
      </c>
      <c r="BM179" s="150" t="s">
        <v>340</v>
      </c>
    </row>
    <row r="180" spans="1:65" s="2" customFormat="1" ht="24.2" customHeight="1">
      <c r="A180" s="26"/>
      <c r="B180" s="138"/>
      <c r="C180" s="156">
        <v>38</v>
      </c>
      <c r="D180" s="156" t="s">
        <v>215</v>
      </c>
      <c r="E180" s="157" t="s">
        <v>657</v>
      </c>
      <c r="F180" s="158" t="s">
        <v>667</v>
      </c>
      <c r="G180" s="159" t="s">
        <v>131</v>
      </c>
      <c r="H180" s="160">
        <v>23.119</v>
      </c>
      <c r="I180" s="161"/>
      <c r="J180" s="161">
        <f>ROUND(I180*H180,2)</f>
        <v>0</v>
      </c>
      <c r="K180" s="162"/>
      <c r="L180" s="163"/>
      <c r="M180" s="164" t="s">
        <v>1</v>
      </c>
      <c r="N180" s="165" t="s">
        <v>38</v>
      </c>
      <c r="O180" s="148">
        <v>0</v>
      </c>
      <c r="P180" s="148">
        <f>O180*H180</f>
        <v>0</v>
      </c>
      <c r="Q180" s="148">
        <v>2.1000000000000001E-2</v>
      </c>
      <c r="R180" s="148">
        <f>Q180*H180</f>
        <v>0.48549900000000001</v>
      </c>
      <c r="S180" s="148">
        <v>0</v>
      </c>
      <c r="T180" s="149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264</v>
      </c>
      <c r="AT180" s="150" t="s">
        <v>215</v>
      </c>
      <c r="AU180" s="150" t="s">
        <v>133</v>
      </c>
      <c r="AY180" s="14" t="s">
        <v>125</v>
      </c>
      <c r="BE180" s="151">
        <f>IF(N180="základná",J180,0)</f>
        <v>0</v>
      </c>
      <c r="BF180" s="151">
        <f>IF(N180="znížená",J180,0)</f>
        <v>0</v>
      </c>
      <c r="BG180" s="151">
        <f>IF(N180="zákl. prenesená",J180,0)</f>
        <v>0</v>
      </c>
      <c r="BH180" s="151">
        <f>IF(N180="zníž. prenesená",J180,0)</f>
        <v>0</v>
      </c>
      <c r="BI180" s="151">
        <f>IF(N180="nulová",J180,0)</f>
        <v>0</v>
      </c>
      <c r="BJ180" s="14" t="s">
        <v>133</v>
      </c>
      <c r="BK180" s="151">
        <f>ROUND(I180*H180,2)</f>
        <v>0</v>
      </c>
      <c r="BL180" s="14" t="s">
        <v>169</v>
      </c>
      <c r="BM180" s="150" t="s">
        <v>341</v>
      </c>
    </row>
    <row r="181" spans="1:65" s="2" customFormat="1" ht="24.2" customHeight="1">
      <c r="A181" s="26"/>
      <c r="B181" s="138"/>
      <c r="C181" s="139">
        <v>39</v>
      </c>
      <c r="D181" s="139" t="s">
        <v>128</v>
      </c>
      <c r="E181" s="140" t="s">
        <v>343</v>
      </c>
      <c r="F181" s="141" t="s">
        <v>344</v>
      </c>
      <c r="G181" s="142" t="s">
        <v>153</v>
      </c>
      <c r="H181" s="143">
        <v>0.89</v>
      </c>
      <c r="I181" s="144"/>
      <c r="J181" s="144">
        <f>ROUND(I181*H181,2)</f>
        <v>0</v>
      </c>
      <c r="K181" s="145"/>
      <c r="L181" s="27"/>
      <c r="M181" s="146" t="s">
        <v>1</v>
      </c>
      <c r="N181" s="147" t="s">
        <v>38</v>
      </c>
      <c r="O181" s="148">
        <v>1.6020000000000001</v>
      </c>
      <c r="P181" s="148">
        <f>O181*H181</f>
        <v>1.42578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169</v>
      </c>
      <c r="AT181" s="150" t="s">
        <v>128</v>
      </c>
      <c r="AU181" s="150" t="s">
        <v>133</v>
      </c>
      <c r="AY181" s="14" t="s">
        <v>125</v>
      </c>
      <c r="BE181" s="151">
        <f>IF(N181="základná",J181,0)</f>
        <v>0</v>
      </c>
      <c r="BF181" s="151">
        <f>IF(N181="znížená",J181,0)</f>
        <v>0</v>
      </c>
      <c r="BG181" s="151">
        <f>IF(N181="zákl. prenesená",J181,0)</f>
        <v>0</v>
      </c>
      <c r="BH181" s="151">
        <f>IF(N181="zníž. prenesená",J181,0)</f>
        <v>0</v>
      </c>
      <c r="BI181" s="151">
        <f>IF(N181="nulová",J181,0)</f>
        <v>0</v>
      </c>
      <c r="BJ181" s="14" t="s">
        <v>133</v>
      </c>
      <c r="BK181" s="151">
        <f>ROUND(I181*H181,2)</f>
        <v>0</v>
      </c>
      <c r="BL181" s="14" t="s">
        <v>169</v>
      </c>
      <c r="BM181" s="150" t="s">
        <v>345</v>
      </c>
    </row>
    <row r="182" spans="1:65" s="12" customFormat="1" ht="22.9" customHeight="1">
      <c r="B182" s="126"/>
      <c r="D182" s="127" t="s">
        <v>71</v>
      </c>
      <c r="E182" s="136" t="s">
        <v>346</v>
      </c>
      <c r="F182" s="136" t="s">
        <v>347</v>
      </c>
      <c r="J182" s="137">
        <f>BK182</f>
        <v>0</v>
      </c>
      <c r="L182" s="126"/>
      <c r="M182" s="130"/>
      <c r="N182" s="131"/>
      <c r="O182" s="131"/>
      <c r="P182" s="132">
        <f>SUM(P183:P183)</f>
        <v>0.40250000000000002</v>
      </c>
      <c r="Q182" s="131"/>
      <c r="R182" s="132">
        <f>SUM(R183:R183)</f>
        <v>0</v>
      </c>
      <c r="S182" s="131"/>
      <c r="T182" s="133">
        <f>SUM(T183:T183)</f>
        <v>0</v>
      </c>
      <c r="AR182" s="127" t="s">
        <v>133</v>
      </c>
      <c r="AT182" s="134" t="s">
        <v>71</v>
      </c>
      <c r="AU182" s="134" t="s">
        <v>80</v>
      </c>
      <c r="AY182" s="127" t="s">
        <v>125</v>
      </c>
      <c r="BK182" s="135">
        <f>SUM(BK183:BK183)</f>
        <v>0</v>
      </c>
    </row>
    <row r="183" spans="1:65" s="2" customFormat="1" ht="24.2" customHeight="1">
      <c r="A183" s="26"/>
      <c r="B183" s="138"/>
      <c r="C183" s="139">
        <v>40</v>
      </c>
      <c r="D183" s="139" t="s">
        <v>128</v>
      </c>
      <c r="E183" s="140" t="s">
        <v>348</v>
      </c>
      <c r="F183" s="141" t="s">
        <v>349</v>
      </c>
      <c r="G183" s="142" t="s">
        <v>131</v>
      </c>
      <c r="H183" s="143">
        <v>3.5</v>
      </c>
      <c r="I183" s="144"/>
      <c r="J183" s="144">
        <f>ROUND(I183*H183,2)</f>
        <v>0</v>
      </c>
      <c r="K183" s="145"/>
      <c r="L183" s="27"/>
      <c r="M183" s="146" t="s">
        <v>1</v>
      </c>
      <c r="N183" s="147" t="s">
        <v>38</v>
      </c>
      <c r="O183" s="148">
        <v>0.115</v>
      </c>
      <c r="P183" s="148">
        <f>O183*H183</f>
        <v>0.40250000000000002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169</v>
      </c>
      <c r="AT183" s="150" t="s">
        <v>128</v>
      </c>
      <c r="AU183" s="150" t="s">
        <v>133</v>
      </c>
      <c r="AY183" s="14" t="s">
        <v>125</v>
      </c>
      <c r="BE183" s="151">
        <f>IF(N183="základná",J183,0)</f>
        <v>0</v>
      </c>
      <c r="BF183" s="151">
        <f>IF(N183="znížená",J183,0)</f>
        <v>0</v>
      </c>
      <c r="BG183" s="151">
        <f>IF(N183="zákl. prenesená",J183,0)</f>
        <v>0</v>
      </c>
      <c r="BH183" s="151">
        <f>IF(N183="zníž. prenesená",J183,0)</f>
        <v>0</v>
      </c>
      <c r="BI183" s="151">
        <f>IF(N183="nulová",J183,0)</f>
        <v>0</v>
      </c>
      <c r="BJ183" s="14" t="s">
        <v>133</v>
      </c>
      <c r="BK183" s="151">
        <f>ROUND(I183*H183,2)</f>
        <v>0</v>
      </c>
      <c r="BL183" s="14" t="s">
        <v>169</v>
      </c>
      <c r="BM183" s="150" t="s">
        <v>350</v>
      </c>
    </row>
    <row r="184" spans="1:65" s="12" customFormat="1" ht="22.9" customHeight="1">
      <c r="B184" s="126"/>
      <c r="D184" s="127" t="s">
        <v>71</v>
      </c>
      <c r="E184" s="136" t="s">
        <v>352</v>
      </c>
      <c r="F184" s="136" t="s">
        <v>353</v>
      </c>
      <c r="J184" s="137">
        <f>BK184</f>
        <v>0</v>
      </c>
      <c r="L184" s="126"/>
      <c r="M184" s="130"/>
      <c r="N184" s="131"/>
      <c r="O184" s="131"/>
      <c r="P184" s="132">
        <f>SUM(P185:P187)</f>
        <v>4.6135799999999998</v>
      </c>
      <c r="Q184" s="131"/>
      <c r="R184" s="132">
        <f>SUM(R185:R187)</f>
        <v>1.6719999999999999E-2</v>
      </c>
      <c r="S184" s="131"/>
      <c r="T184" s="133">
        <f>SUM(T185:T187)</f>
        <v>0</v>
      </c>
      <c r="AR184" s="127" t="s">
        <v>133</v>
      </c>
      <c r="AT184" s="134" t="s">
        <v>71</v>
      </c>
      <c r="AU184" s="134" t="s">
        <v>80</v>
      </c>
      <c r="AY184" s="127" t="s">
        <v>125</v>
      </c>
      <c r="BK184" s="135">
        <f>SUM(BK185:BK187)</f>
        <v>0</v>
      </c>
    </row>
    <row r="185" spans="1:65" s="2" customFormat="1" ht="24.2" customHeight="1">
      <c r="A185" s="26"/>
      <c r="B185" s="138"/>
      <c r="C185" s="139">
        <v>41</v>
      </c>
      <c r="D185" s="139" t="s">
        <v>128</v>
      </c>
      <c r="E185" s="140" t="s">
        <v>355</v>
      </c>
      <c r="F185" s="141" t="s">
        <v>356</v>
      </c>
      <c r="G185" s="142" t="s">
        <v>131</v>
      </c>
      <c r="H185" s="143">
        <v>38</v>
      </c>
      <c r="I185" s="144"/>
      <c r="J185" s="144">
        <f>ROUND(I185*H185,2)</f>
        <v>0</v>
      </c>
      <c r="K185" s="145"/>
      <c r="L185" s="27"/>
      <c r="M185" s="146" t="s">
        <v>1</v>
      </c>
      <c r="N185" s="147" t="s">
        <v>38</v>
      </c>
      <c r="O185" s="148">
        <v>5.0310000000000001E-2</v>
      </c>
      <c r="P185" s="148">
        <f>O185*H185</f>
        <v>1.91178</v>
      </c>
      <c r="Q185" s="148">
        <v>1.7000000000000001E-4</v>
      </c>
      <c r="R185" s="148">
        <f>Q185*H185</f>
        <v>6.4600000000000005E-3</v>
      </c>
      <c r="S185" s="148">
        <v>0</v>
      </c>
      <c r="T185" s="149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169</v>
      </c>
      <c r="AT185" s="150" t="s">
        <v>128</v>
      </c>
      <c r="AU185" s="150" t="s">
        <v>133</v>
      </c>
      <c r="AY185" s="14" t="s">
        <v>125</v>
      </c>
      <c r="BE185" s="151">
        <f>IF(N185="základná",J185,0)</f>
        <v>0</v>
      </c>
      <c r="BF185" s="151">
        <f>IF(N185="znížená",J185,0)</f>
        <v>0</v>
      </c>
      <c r="BG185" s="151">
        <f>IF(N185="zákl. prenesená",J185,0)</f>
        <v>0</v>
      </c>
      <c r="BH185" s="151">
        <f>IF(N185="zníž. prenesená",J185,0)</f>
        <v>0</v>
      </c>
      <c r="BI185" s="151">
        <f>IF(N185="nulová",J185,0)</f>
        <v>0</v>
      </c>
      <c r="BJ185" s="14" t="s">
        <v>133</v>
      </c>
      <c r="BK185" s="151">
        <f>ROUND(I185*H185,2)</f>
        <v>0</v>
      </c>
      <c r="BL185" s="14" t="s">
        <v>169</v>
      </c>
      <c r="BM185" s="150" t="s">
        <v>357</v>
      </c>
    </row>
    <row r="186" spans="1:65" s="2" customFormat="1" ht="24.2" customHeight="1">
      <c r="A186" s="26"/>
      <c r="B186" s="138"/>
      <c r="C186" s="139">
        <v>42</v>
      </c>
      <c r="D186" s="139" t="s">
        <v>128</v>
      </c>
      <c r="E186" s="140" t="s">
        <v>358</v>
      </c>
      <c r="F186" s="141" t="s">
        <v>359</v>
      </c>
      <c r="G186" s="142" t="s">
        <v>131</v>
      </c>
      <c r="H186" s="143">
        <v>38</v>
      </c>
      <c r="I186" s="144"/>
      <c r="J186" s="144">
        <f>ROUND(I186*H186,2)</f>
        <v>0</v>
      </c>
      <c r="K186" s="145"/>
      <c r="L186" s="27"/>
      <c r="M186" s="146" t="s">
        <v>1</v>
      </c>
      <c r="N186" s="147" t="s">
        <v>38</v>
      </c>
      <c r="O186" s="148">
        <v>8.3000000000000001E-3</v>
      </c>
      <c r="P186" s="148">
        <f>O186*H186</f>
        <v>0.31540000000000001</v>
      </c>
      <c r="Q186" s="148">
        <v>0</v>
      </c>
      <c r="R186" s="148">
        <f>Q186*H186</f>
        <v>0</v>
      </c>
      <c r="S186" s="148">
        <v>0</v>
      </c>
      <c r="T186" s="149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169</v>
      </c>
      <c r="AT186" s="150" t="s">
        <v>128</v>
      </c>
      <c r="AU186" s="150" t="s">
        <v>133</v>
      </c>
      <c r="AY186" s="14" t="s">
        <v>125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4" t="s">
        <v>133</v>
      </c>
      <c r="BK186" s="151">
        <f>ROUND(I186*H186,2)</f>
        <v>0</v>
      </c>
      <c r="BL186" s="14" t="s">
        <v>169</v>
      </c>
      <c r="BM186" s="150" t="s">
        <v>360</v>
      </c>
    </row>
    <row r="187" spans="1:65" s="2" customFormat="1" ht="37.9" customHeight="1">
      <c r="A187" s="26"/>
      <c r="B187" s="138"/>
      <c r="C187" s="139">
        <v>43</v>
      </c>
      <c r="D187" s="139" t="s">
        <v>128</v>
      </c>
      <c r="E187" s="140" t="s">
        <v>362</v>
      </c>
      <c r="F187" s="141" t="s">
        <v>363</v>
      </c>
      <c r="G187" s="142" t="s">
        <v>131</v>
      </c>
      <c r="H187" s="143">
        <v>38</v>
      </c>
      <c r="I187" s="144"/>
      <c r="J187" s="144">
        <f>ROUND(I187*H187,2)</f>
        <v>0</v>
      </c>
      <c r="K187" s="145"/>
      <c r="L187" s="27"/>
      <c r="M187" s="152" t="s">
        <v>1</v>
      </c>
      <c r="N187" s="153" t="s">
        <v>38</v>
      </c>
      <c r="O187" s="154">
        <v>6.2799999999999995E-2</v>
      </c>
      <c r="P187" s="154">
        <f>O187*H187</f>
        <v>2.3863999999999996</v>
      </c>
      <c r="Q187" s="154">
        <v>2.7E-4</v>
      </c>
      <c r="R187" s="154">
        <f>Q187*H187</f>
        <v>1.026E-2</v>
      </c>
      <c r="S187" s="154">
        <v>0</v>
      </c>
      <c r="T187" s="155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169</v>
      </c>
      <c r="AT187" s="150" t="s">
        <v>128</v>
      </c>
      <c r="AU187" s="150" t="s">
        <v>133</v>
      </c>
      <c r="AY187" s="14" t="s">
        <v>125</v>
      </c>
      <c r="BE187" s="151">
        <f>IF(N187="základná",J187,0)</f>
        <v>0</v>
      </c>
      <c r="BF187" s="151">
        <f>IF(N187="znížená",J187,0)</f>
        <v>0</v>
      </c>
      <c r="BG187" s="151">
        <f>IF(N187="zákl. prenesená",J187,0)</f>
        <v>0</v>
      </c>
      <c r="BH187" s="151">
        <f>IF(N187="zníž. prenesená",J187,0)</f>
        <v>0</v>
      </c>
      <c r="BI187" s="151">
        <f>IF(N187="nulová",J187,0)</f>
        <v>0</v>
      </c>
      <c r="BJ187" s="14" t="s">
        <v>133</v>
      </c>
      <c r="BK187" s="151">
        <f>ROUND(I187*H187,2)</f>
        <v>0</v>
      </c>
      <c r="BL187" s="14" t="s">
        <v>169</v>
      </c>
      <c r="BM187" s="150" t="s">
        <v>364</v>
      </c>
    </row>
    <row r="188" spans="1:65" s="2" customFormat="1" ht="6.95" customHeight="1">
      <c r="A188" s="26"/>
      <c r="B188" s="41"/>
      <c r="C188" s="42"/>
      <c r="D188" s="42"/>
      <c r="E188" s="42"/>
      <c r="F188" s="42"/>
      <c r="G188" s="42"/>
      <c r="H188" s="42"/>
      <c r="I188" s="42"/>
      <c r="J188" s="42"/>
      <c r="K188" s="42"/>
      <c r="L188" s="27"/>
      <c r="M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</row>
  </sheetData>
  <autoFilter ref="C129:K187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7"/>
  <sheetViews>
    <sheetView showGridLines="0" topLeftCell="A147" workbookViewId="0">
      <selection activeCell="J161" sqref="J16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87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97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3" t="str">
        <f>'Rekapitulácia stavby'!K6</f>
        <v>Modernizácia interiéru Materskej školy Ovčie</v>
      </c>
      <c r="F7" s="204"/>
      <c r="G7" s="204"/>
      <c r="H7" s="204"/>
      <c r="L7" s="17"/>
    </row>
    <row r="8" spans="1:46" s="2" customFormat="1" ht="12" customHeight="1">
      <c r="A8" s="26"/>
      <c r="B8" s="27"/>
      <c r="C8" s="26"/>
      <c r="D8" s="23" t="s">
        <v>98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8" t="s">
        <v>365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24. 9. 2020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0" t="str">
        <f>'Rekapitulácia stavby'!E14</f>
        <v xml:space="preserve"> </v>
      </c>
      <c r="F18" s="190"/>
      <c r="G18" s="190"/>
      <c r="H18" s="190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27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30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ROUND(J119,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ROUND((SUM(BE119:BE156)),  2)</f>
        <v>0</v>
      </c>
      <c r="G33" s="26"/>
      <c r="H33" s="26"/>
      <c r="I33" s="95">
        <v>0.2</v>
      </c>
      <c r="J33" s="94">
        <f>ROUND(((SUM(BE119:BE156))*I33),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ROUND((SUM(BF119:BF156)),  2)</f>
        <v>0</v>
      </c>
      <c r="G34" s="26"/>
      <c r="H34" s="26"/>
      <c r="I34" s="95">
        <v>0.2</v>
      </c>
      <c r="J34" s="94">
        <f>ROUND(((SUM(BF119:BF156))*I34),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ROUND((SUM(BG119:BG156)),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ROUND((SUM(BH119:BH156)),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ROUND((SUM(BI119:BI156)),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Modernizácia interiéru Materskej školy Ovčie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98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8" t="str">
        <f>E9</f>
        <v>03 - Elektroinštalácie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Ovčie</v>
      </c>
      <c r="G89" s="26"/>
      <c r="H89" s="26"/>
      <c r="I89" s="23" t="s">
        <v>19</v>
      </c>
      <c r="J89" s="49" t="str">
        <f>IF(J12="","",J12)</f>
        <v>24. 9. 2020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>Ing. arch. Martin Čurila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Viazanko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J119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366</v>
      </c>
      <c r="E97" s="109"/>
      <c r="F97" s="109"/>
      <c r="G97" s="109"/>
      <c r="H97" s="109"/>
      <c r="I97" s="109"/>
      <c r="J97" s="110">
        <f>J120</f>
        <v>0</v>
      </c>
      <c r="L97" s="107"/>
    </row>
    <row r="98" spans="1:31" s="10" customFormat="1" ht="19.899999999999999" customHeight="1">
      <c r="B98" s="111"/>
      <c r="D98" s="112" t="s">
        <v>367</v>
      </c>
      <c r="E98" s="113"/>
      <c r="F98" s="113"/>
      <c r="G98" s="113"/>
      <c r="H98" s="113"/>
      <c r="I98" s="113"/>
      <c r="J98" s="114">
        <f>J121</f>
        <v>0</v>
      </c>
      <c r="L98" s="111"/>
    </row>
    <row r="99" spans="1:31" s="10" customFormat="1" ht="19.899999999999999" customHeight="1">
      <c r="B99" s="111"/>
      <c r="D99" s="112" t="s">
        <v>368</v>
      </c>
      <c r="E99" s="113"/>
      <c r="F99" s="113"/>
      <c r="G99" s="113"/>
      <c r="H99" s="113"/>
      <c r="I99" s="113"/>
      <c r="J99" s="114">
        <f>J153</f>
        <v>0</v>
      </c>
      <c r="L99" s="111"/>
    </row>
    <row r="100" spans="1:31" s="2" customFormat="1" ht="21.75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>
      <c r="A106" s="26"/>
      <c r="B106" s="27"/>
      <c r="C106" s="18" t="s">
        <v>111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13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>
      <c r="A109" s="26"/>
      <c r="B109" s="27"/>
      <c r="C109" s="26"/>
      <c r="D109" s="26"/>
      <c r="E109" s="203" t="str">
        <f>E7</f>
        <v>Modernizácia interiéru Materskej školy Ovčie</v>
      </c>
      <c r="F109" s="204"/>
      <c r="G109" s="204"/>
      <c r="H109" s="204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98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68" t="str">
        <f>E9</f>
        <v>03 - Elektroinštalácie</v>
      </c>
      <c r="F111" s="202"/>
      <c r="G111" s="202"/>
      <c r="H111" s="202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17</v>
      </c>
      <c r="D113" s="26"/>
      <c r="E113" s="26"/>
      <c r="F113" s="21" t="str">
        <f>F12</f>
        <v>Ovčie</v>
      </c>
      <c r="G113" s="26"/>
      <c r="H113" s="26"/>
      <c r="I113" s="23" t="s">
        <v>19</v>
      </c>
      <c r="J113" s="49" t="str">
        <f>IF(J12="","",J12)</f>
        <v>24. 9. 2020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25.7" customHeight="1">
      <c r="A115" s="26"/>
      <c r="B115" s="27"/>
      <c r="C115" s="23" t="s">
        <v>21</v>
      </c>
      <c r="D115" s="26"/>
      <c r="E115" s="26"/>
      <c r="F115" s="21" t="str">
        <f>E15</f>
        <v xml:space="preserve"> </v>
      </c>
      <c r="G115" s="26"/>
      <c r="H115" s="26"/>
      <c r="I115" s="23" t="s">
        <v>26</v>
      </c>
      <c r="J115" s="24" t="str">
        <f>E21</f>
        <v>Ing. arch. Martin Čurila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25</v>
      </c>
      <c r="D116" s="26"/>
      <c r="E116" s="26"/>
      <c r="F116" s="21" t="str">
        <f>IF(E18="","",E18)</f>
        <v xml:space="preserve"> </v>
      </c>
      <c r="G116" s="26"/>
      <c r="H116" s="26"/>
      <c r="I116" s="23" t="s">
        <v>29</v>
      </c>
      <c r="J116" s="24" t="str">
        <f>E24</f>
        <v>Ing. Viazanko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112</v>
      </c>
      <c r="D118" s="118" t="s">
        <v>57</v>
      </c>
      <c r="E118" s="118" t="s">
        <v>53</v>
      </c>
      <c r="F118" s="118" t="s">
        <v>54</v>
      </c>
      <c r="G118" s="118" t="s">
        <v>113</v>
      </c>
      <c r="H118" s="118" t="s">
        <v>114</v>
      </c>
      <c r="I118" s="118" t="s">
        <v>115</v>
      </c>
      <c r="J118" s="119" t="s">
        <v>102</v>
      </c>
      <c r="K118" s="120" t="s">
        <v>116</v>
      </c>
      <c r="L118" s="121"/>
      <c r="M118" s="56" t="s">
        <v>1</v>
      </c>
      <c r="N118" s="57" t="s">
        <v>36</v>
      </c>
      <c r="O118" s="57" t="s">
        <v>117</v>
      </c>
      <c r="P118" s="57" t="s">
        <v>118</v>
      </c>
      <c r="Q118" s="57" t="s">
        <v>119</v>
      </c>
      <c r="R118" s="57" t="s">
        <v>120</v>
      </c>
      <c r="S118" s="57" t="s">
        <v>121</v>
      </c>
      <c r="T118" s="58" t="s">
        <v>122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26"/>
      <c r="B119" s="27"/>
      <c r="C119" s="63" t="s">
        <v>103</v>
      </c>
      <c r="D119" s="26"/>
      <c r="E119" s="26"/>
      <c r="F119" s="26"/>
      <c r="G119" s="26"/>
      <c r="H119" s="26"/>
      <c r="I119" s="26"/>
      <c r="J119" s="122">
        <f>BK119</f>
        <v>0</v>
      </c>
      <c r="K119" s="26"/>
      <c r="L119" s="27"/>
      <c r="M119" s="59"/>
      <c r="N119" s="50"/>
      <c r="O119" s="60"/>
      <c r="P119" s="123">
        <f>P120</f>
        <v>0</v>
      </c>
      <c r="Q119" s="60"/>
      <c r="R119" s="123">
        <f>R120</f>
        <v>0</v>
      </c>
      <c r="S119" s="60"/>
      <c r="T119" s="124">
        <f>T120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71</v>
      </c>
      <c r="AU119" s="14" t="s">
        <v>104</v>
      </c>
      <c r="BK119" s="125">
        <f>BK120</f>
        <v>0</v>
      </c>
    </row>
    <row r="120" spans="1:65" s="12" customFormat="1" ht="25.9" customHeight="1">
      <c r="B120" s="126"/>
      <c r="D120" s="127" t="s">
        <v>71</v>
      </c>
      <c r="E120" s="128" t="s">
        <v>215</v>
      </c>
      <c r="F120" s="128" t="s">
        <v>369</v>
      </c>
      <c r="J120" s="129">
        <f>BK120</f>
        <v>0</v>
      </c>
      <c r="L120" s="126"/>
      <c r="M120" s="130"/>
      <c r="N120" s="131"/>
      <c r="O120" s="131"/>
      <c r="P120" s="132">
        <f>P121+P153</f>
        <v>0</v>
      </c>
      <c r="Q120" s="131"/>
      <c r="R120" s="132">
        <f>R121+R153</f>
        <v>0</v>
      </c>
      <c r="S120" s="131"/>
      <c r="T120" s="133">
        <f>T121+T153</f>
        <v>0</v>
      </c>
      <c r="AR120" s="127" t="s">
        <v>139</v>
      </c>
      <c r="AT120" s="134" t="s">
        <v>71</v>
      </c>
      <c r="AU120" s="134" t="s">
        <v>72</v>
      </c>
      <c r="AY120" s="127" t="s">
        <v>125</v>
      </c>
      <c r="BK120" s="135">
        <f>BK121+BK153</f>
        <v>0</v>
      </c>
    </row>
    <row r="121" spans="1:65" s="12" customFormat="1" ht="22.9" customHeight="1">
      <c r="B121" s="126"/>
      <c r="D121" s="127" t="s">
        <v>71</v>
      </c>
      <c r="E121" s="136" t="s">
        <v>370</v>
      </c>
      <c r="F121" s="136" t="s">
        <v>371</v>
      </c>
      <c r="J121" s="137">
        <f>BK121</f>
        <v>0</v>
      </c>
      <c r="L121" s="126"/>
      <c r="M121" s="130"/>
      <c r="N121" s="131"/>
      <c r="O121" s="131"/>
      <c r="P121" s="132">
        <f>SUM(P122:P152)</f>
        <v>0</v>
      </c>
      <c r="Q121" s="131"/>
      <c r="R121" s="132">
        <f>SUM(R122:R152)</f>
        <v>0</v>
      </c>
      <c r="S121" s="131"/>
      <c r="T121" s="133">
        <f>SUM(T122:T152)</f>
        <v>0</v>
      </c>
      <c r="AR121" s="127" t="s">
        <v>80</v>
      </c>
      <c r="AT121" s="134" t="s">
        <v>71</v>
      </c>
      <c r="AU121" s="134" t="s">
        <v>80</v>
      </c>
      <c r="AY121" s="127" t="s">
        <v>125</v>
      </c>
      <c r="BK121" s="135">
        <f>SUM(BK122:BK152)</f>
        <v>0</v>
      </c>
    </row>
    <row r="122" spans="1:65" s="2" customFormat="1" ht="24.2" customHeight="1">
      <c r="A122" s="26"/>
      <c r="B122" s="138"/>
      <c r="C122" s="139" t="s">
        <v>80</v>
      </c>
      <c r="D122" s="139" t="s">
        <v>128</v>
      </c>
      <c r="E122" s="140" t="s">
        <v>372</v>
      </c>
      <c r="F122" s="141" t="s">
        <v>373</v>
      </c>
      <c r="G122" s="142" t="s">
        <v>284</v>
      </c>
      <c r="H122" s="143">
        <v>32</v>
      </c>
      <c r="I122" s="144"/>
      <c r="J122" s="144">
        <f t="shared" ref="J122:J152" si="0">ROUND(I122*H122,2)</f>
        <v>0</v>
      </c>
      <c r="K122" s="145"/>
      <c r="L122" s="27"/>
      <c r="M122" s="146" t="s">
        <v>1</v>
      </c>
      <c r="N122" s="147" t="s">
        <v>38</v>
      </c>
      <c r="O122" s="148">
        <v>0</v>
      </c>
      <c r="P122" s="148">
        <f t="shared" ref="P122:P152" si="1">O122*H122</f>
        <v>0</v>
      </c>
      <c r="Q122" s="148">
        <v>0</v>
      </c>
      <c r="R122" s="148">
        <f t="shared" ref="R122:R152" si="2">Q122*H122</f>
        <v>0</v>
      </c>
      <c r="S122" s="148">
        <v>0</v>
      </c>
      <c r="T122" s="149">
        <f t="shared" ref="T122:T152" si="3"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132</v>
      </c>
      <c r="AT122" s="150" t="s">
        <v>128</v>
      </c>
      <c r="AU122" s="150" t="s">
        <v>133</v>
      </c>
      <c r="AY122" s="14" t="s">
        <v>125</v>
      </c>
      <c r="BE122" s="151">
        <f t="shared" ref="BE122:BE152" si="4">IF(N122="základná",J122,0)</f>
        <v>0</v>
      </c>
      <c r="BF122" s="151">
        <f t="shared" ref="BF122:BF152" si="5">IF(N122="znížená",J122,0)</f>
        <v>0</v>
      </c>
      <c r="BG122" s="151">
        <f t="shared" ref="BG122:BG152" si="6">IF(N122="zákl. prenesená",J122,0)</f>
        <v>0</v>
      </c>
      <c r="BH122" s="151">
        <f t="shared" ref="BH122:BH152" si="7">IF(N122="zníž. prenesená",J122,0)</f>
        <v>0</v>
      </c>
      <c r="BI122" s="151">
        <f t="shared" ref="BI122:BI152" si="8">IF(N122="nulová",J122,0)</f>
        <v>0</v>
      </c>
      <c r="BJ122" s="14" t="s">
        <v>133</v>
      </c>
      <c r="BK122" s="151">
        <f t="shared" ref="BK122:BK152" si="9">ROUND(I122*H122,2)</f>
        <v>0</v>
      </c>
      <c r="BL122" s="14" t="s">
        <v>132</v>
      </c>
      <c r="BM122" s="150" t="s">
        <v>133</v>
      </c>
    </row>
    <row r="123" spans="1:65" s="2" customFormat="1" ht="14.45" customHeight="1">
      <c r="A123" s="26"/>
      <c r="B123" s="138"/>
      <c r="C123" s="156" t="s">
        <v>133</v>
      </c>
      <c r="D123" s="156" t="s">
        <v>215</v>
      </c>
      <c r="E123" s="157" t="s">
        <v>374</v>
      </c>
      <c r="F123" s="158" t="s">
        <v>375</v>
      </c>
      <c r="G123" s="159" t="s">
        <v>284</v>
      </c>
      <c r="H123" s="160">
        <v>32</v>
      </c>
      <c r="I123" s="161"/>
      <c r="J123" s="161">
        <f t="shared" si="0"/>
        <v>0</v>
      </c>
      <c r="K123" s="162"/>
      <c r="L123" s="163"/>
      <c r="M123" s="164" t="s">
        <v>1</v>
      </c>
      <c r="N123" s="165" t="s">
        <v>38</v>
      </c>
      <c r="O123" s="148">
        <v>0</v>
      </c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154</v>
      </c>
      <c r="AT123" s="150" t="s">
        <v>215</v>
      </c>
      <c r="AU123" s="150" t="s">
        <v>133</v>
      </c>
      <c r="AY123" s="14" t="s">
        <v>125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133</v>
      </c>
      <c r="BK123" s="151">
        <f t="shared" si="9"/>
        <v>0</v>
      </c>
      <c r="BL123" s="14" t="s">
        <v>132</v>
      </c>
      <c r="BM123" s="150" t="s">
        <v>132</v>
      </c>
    </row>
    <row r="124" spans="1:65" s="2" customFormat="1" ht="24.2" customHeight="1">
      <c r="A124" s="26"/>
      <c r="B124" s="138"/>
      <c r="C124" s="139" t="s">
        <v>139</v>
      </c>
      <c r="D124" s="139" t="s">
        <v>128</v>
      </c>
      <c r="E124" s="140" t="s">
        <v>376</v>
      </c>
      <c r="F124" s="141" t="s">
        <v>377</v>
      </c>
      <c r="G124" s="142" t="s">
        <v>284</v>
      </c>
      <c r="H124" s="143">
        <v>21</v>
      </c>
      <c r="I124" s="144"/>
      <c r="J124" s="144">
        <f t="shared" si="0"/>
        <v>0</v>
      </c>
      <c r="K124" s="145"/>
      <c r="L124" s="27"/>
      <c r="M124" s="146" t="s">
        <v>1</v>
      </c>
      <c r="N124" s="147" t="s">
        <v>38</v>
      </c>
      <c r="O124" s="148">
        <v>0</v>
      </c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132</v>
      </c>
      <c r="AT124" s="150" t="s">
        <v>128</v>
      </c>
      <c r="AU124" s="150" t="s">
        <v>133</v>
      </c>
      <c r="AY124" s="14" t="s">
        <v>125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133</v>
      </c>
      <c r="BK124" s="151">
        <f t="shared" si="9"/>
        <v>0</v>
      </c>
      <c r="BL124" s="14" t="s">
        <v>132</v>
      </c>
      <c r="BM124" s="150" t="s">
        <v>148</v>
      </c>
    </row>
    <row r="125" spans="1:65" s="2" customFormat="1" ht="14.45" customHeight="1">
      <c r="A125" s="26"/>
      <c r="B125" s="138"/>
      <c r="C125" s="156" t="s">
        <v>132</v>
      </c>
      <c r="D125" s="156" t="s">
        <v>215</v>
      </c>
      <c r="E125" s="157" t="s">
        <v>378</v>
      </c>
      <c r="F125" s="158" t="s">
        <v>379</v>
      </c>
      <c r="G125" s="159" t="s">
        <v>284</v>
      </c>
      <c r="H125" s="160">
        <v>21</v>
      </c>
      <c r="I125" s="161"/>
      <c r="J125" s="161">
        <f t="shared" si="0"/>
        <v>0</v>
      </c>
      <c r="K125" s="162"/>
      <c r="L125" s="163"/>
      <c r="M125" s="164" t="s">
        <v>1</v>
      </c>
      <c r="N125" s="165" t="s">
        <v>38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154</v>
      </c>
      <c r="AT125" s="150" t="s">
        <v>215</v>
      </c>
      <c r="AU125" s="150" t="s">
        <v>133</v>
      </c>
      <c r="AY125" s="14" t="s">
        <v>125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133</v>
      </c>
      <c r="BK125" s="151">
        <f t="shared" si="9"/>
        <v>0</v>
      </c>
      <c r="BL125" s="14" t="s">
        <v>132</v>
      </c>
      <c r="BM125" s="150" t="s">
        <v>154</v>
      </c>
    </row>
    <row r="126" spans="1:65" s="2" customFormat="1" ht="24.2" customHeight="1">
      <c r="A126" s="26"/>
      <c r="B126" s="138"/>
      <c r="C126" s="139" t="s">
        <v>147</v>
      </c>
      <c r="D126" s="139" t="s">
        <v>128</v>
      </c>
      <c r="E126" s="140" t="s">
        <v>380</v>
      </c>
      <c r="F126" s="141" t="s">
        <v>381</v>
      </c>
      <c r="G126" s="142" t="s">
        <v>284</v>
      </c>
      <c r="H126" s="143">
        <v>6</v>
      </c>
      <c r="I126" s="144"/>
      <c r="J126" s="144">
        <f t="shared" si="0"/>
        <v>0</v>
      </c>
      <c r="K126" s="145"/>
      <c r="L126" s="27"/>
      <c r="M126" s="146" t="s">
        <v>1</v>
      </c>
      <c r="N126" s="147" t="s">
        <v>38</v>
      </c>
      <c r="O126" s="148">
        <v>0</v>
      </c>
      <c r="P126" s="148">
        <f t="shared" si="1"/>
        <v>0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132</v>
      </c>
      <c r="AT126" s="150" t="s">
        <v>128</v>
      </c>
      <c r="AU126" s="150" t="s">
        <v>133</v>
      </c>
      <c r="AY126" s="14" t="s">
        <v>125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133</v>
      </c>
      <c r="BK126" s="151">
        <f t="shared" si="9"/>
        <v>0</v>
      </c>
      <c r="BL126" s="14" t="s">
        <v>132</v>
      </c>
      <c r="BM126" s="150" t="s">
        <v>158</v>
      </c>
    </row>
    <row r="127" spans="1:65" s="2" customFormat="1" ht="14.45" customHeight="1">
      <c r="A127" s="26"/>
      <c r="B127" s="138"/>
      <c r="C127" s="156" t="s">
        <v>148</v>
      </c>
      <c r="D127" s="156" t="s">
        <v>215</v>
      </c>
      <c r="E127" s="157" t="s">
        <v>382</v>
      </c>
      <c r="F127" s="158" t="s">
        <v>383</v>
      </c>
      <c r="G127" s="159" t="s">
        <v>284</v>
      </c>
      <c r="H127" s="160">
        <v>20</v>
      </c>
      <c r="I127" s="161"/>
      <c r="J127" s="161">
        <f t="shared" si="0"/>
        <v>0</v>
      </c>
      <c r="K127" s="162"/>
      <c r="L127" s="163"/>
      <c r="M127" s="164" t="s">
        <v>1</v>
      </c>
      <c r="N127" s="165" t="s">
        <v>38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154</v>
      </c>
      <c r="AT127" s="150" t="s">
        <v>215</v>
      </c>
      <c r="AU127" s="150" t="s">
        <v>133</v>
      </c>
      <c r="AY127" s="14" t="s">
        <v>125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133</v>
      </c>
      <c r="BK127" s="151">
        <f t="shared" si="9"/>
        <v>0</v>
      </c>
      <c r="BL127" s="14" t="s">
        <v>132</v>
      </c>
      <c r="BM127" s="150" t="s">
        <v>167</v>
      </c>
    </row>
    <row r="128" spans="1:65" s="2" customFormat="1" ht="24.2" customHeight="1">
      <c r="A128" s="26"/>
      <c r="B128" s="138"/>
      <c r="C128" s="139" t="s">
        <v>152</v>
      </c>
      <c r="D128" s="139" t="s">
        <v>128</v>
      </c>
      <c r="E128" s="140" t="s">
        <v>384</v>
      </c>
      <c r="F128" s="141" t="s">
        <v>385</v>
      </c>
      <c r="G128" s="142" t="s">
        <v>284</v>
      </c>
      <c r="H128" s="143">
        <v>10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38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132</v>
      </c>
      <c r="AT128" s="150" t="s">
        <v>128</v>
      </c>
      <c r="AU128" s="150" t="s">
        <v>133</v>
      </c>
      <c r="AY128" s="14" t="s">
        <v>125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133</v>
      </c>
      <c r="BK128" s="151">
        <f t="shared" si="9"/>
        <v>0</v>
      </c>
      <c r="BL128" s="14" t="s">
        <v>132</v>
      </c>
      <c r="BM128" s="150" t="s">
        <v>174</v>
      </c>
    </row>
    <row r="129" spans="1:65" s="2" customFormat="1" ht="14.45" customHeight="1">
      <c r="A129" s="26"/>
      <c r="B129" s="138"/>
      <c r="C129" s="156" t="s">
        <v>154</v>
      </c>
      <c r="D129" s="156" t="s">
        <v>215</v>
      </c>
      <c r="E129" s="157" t="s">
        <v>386</v>
      </c>
      <c r="F129" s="158" t="s">
        <v>387</v>
      </c>
      <c r="G129" s="159" t="s">
        <v>284</v>
      </c>
      <c r="H129" s="160">
        <v>10</v>
      </c>
      <c r="I129" s="161"/>
      <c r="J129" s="161">
        <f t="shared" si="0"/>
        <v>0</v>
      </c>
      <c r="K129" s="162"/>
      <c r="L129" s="163"/>
      <c r="M129" s="164" t="s">
        <v>1</v>
      </c>
      <c r="N129" s="165" t="s">
        <v>38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154</v>
      </c>
      <c r="AT129" s="150" t="s">
        <v>215</v>
      </c>
      <c r="AU129" s="150" t="s">
        <v>133</v>
      </c>
      <c r="AY129" s="14" t="s">
        <v>125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133</v>
      </c>
      <c r="BK129" s="151">
        <f t="shared" si="9"/>
        <v>0</v>
      </c>
      <c r="BL129" s="14" t="s">
        <v>132</v>
      </c>
      <c r="BM129" s="150" t="s">
        <v>169</v>
      </c>
    </row>
    <row r="130" spans="1:65" s="2" customFormat="1" ht="24.2" customHeight="1">
      <c r="A130" s="26"/>
      <c r="B130" s="138"/>
      <c r="C130" s="139" t="s">
        <v>126</v>
      </c>
      <c r="D130" s="139" t="s">
        <v>128</v>
      </c>
      <c r="E130" s="140" t="s">
        <v>388</v>
      </c>
      <c r="F130" s="141" t="s">
        <v>389</v>
      </c>
      <c r="G130" s="142" t="s">
        <v>284</v>
      </c>
      <c r="H130" s="143">
        <v>16</v>
      </c>
      <c r="I130" s="144"/>
      <c r="J130" s="144">
        <f t="shared" si="0"/>
        <v>0</v>
      </c>
      <c r="K130" s="145"/>
      <c r="L130" s="27"/>
      <c r="M130" s="146" t="s">
        <v>1</v>
      </c>
      <c r="N130" s="147" t="s">
        <v>38</v>
      </c>
      <c r="O130" s="148">
        <v>0</v>
      </c>
      <c r="P130" s="148">
        <f t="shared" si="1"/>
        <v>0</v>
      </c>
      <c r="Q130" s="148">
        <v>0</v>
      </c>
      <c r="R130" s="148">
        <f t="shared" si="2"/>
        <v>0</v>
      </c>
      <c r="S130" s="148">
        <v>0</v>
      </c>
      <c r="T130" s="149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132</v>
      </c>
      <c r="AT130" s="150" t="s">
        <v>128</v>
      </c>
      <c r="AU130" s="150" t="s">
        <v>133</v>
      </c>
      <c r="AY130" s="14" t="s">
        <v>125</v>
      </c>
      <c r="BE130" s="151">
        <f t="shared" si="4"/>
        <v>0</v>
      </c>
      <c r="BF130" s="151">
        <f t="shared" si="5"/>
        <v>0</v>
      </c>
      <c r="BG130" s="151">
        <f t="shared" si="6"/>
        <v>0</v>
      </c>
      <c r="BH130" s="151">
        <f t="shared" si="7"/>
        <v>0</v>
      </c>
      <c r="BI130" s="151">
        <f t="shared" si="8"/>
        <v>0</v>
      </c>
      <c r="BJ130" s="14" t="s">
        <v>133</v>
      </c>
      <c r="BK130" s="151">
        <f t="shared" si="9"/>
        <v>0</v>
      </c>
      <c r="BL130" s="14" t="s">
        <v>132</v>
      </c>
      <c r="BM130" s="150" t="s">
        <v>260</v>
      </c>
    </row>
    <row r="131" spans="1:65" s="2" customFormat="1" ht="14.45" customHeight="1">
      <c r="A131" s="26"/>
      <c r="B131" s="138"/>
      <c r="C131" s="139" t="s">
        <v>158</v>
      </c>
      <c r="D131" s="139" t="s">
        <v>128</v>
      </c>
      <c r="E131" s="140" t="s">
        <v>390</v>
      </c>
      <c r="F131" s="141" t="s">
        <v>391</v>
      </c>
      <c r="G131" s="142" t="s">
        <v>145</v>
      </c>
      <c r="H131" s="143">
        <v>13</v>
      </c>
      <c r="I131" s="144"/>
      <c r="J131" s="144">
        <f t="shared" si="0"/>
        <v>0</v>
      </c>
      <c r="K131" s="145"/>
      <c r="L131" s="27"/>
      <c r="M131" s="146" t="s">
        <v>1</v>
      </c>
      <c r="N131" s="147" t="s">
        <v>38</v>
      </c>
      <c r="O131" s="148">
        <v>0</v>
      </c>
      <c r="P131" s="148">
        <f t="shared" si="1"/>
        <v>0</v>
      </c>
      <c r="Q131" s="148">
        <v>0</v>
      </c>
      <c r="R131" s="148">
        <f t="shared" si="2"/>
        <v>0</v>
      </c>
      <c r="S131" s="148">
        <v>0</v>
      </c>
      <c r="T131" s="149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132</v>
      </c>
      <c r="AT131" s="150" t="s">
        <v>128</v>
      </c>
      <c r="AU131" s="150" t="s">
        <v>133</v>
      </c>
      <c r="AY131" s="14" t="s">
        <v>125</v>
      </c>
      <c r="BE131" s="151">
        <f t="shared" si="4"/>
        <v>0</v>
      </c>
      <c r="BF131" s="151">
        <f t="shared" si="5"/>
        <v>0</v>
      </c>
      <c r="BG131" s="151">
        <f t="shared" si="6"/>
        <v>0</v>
      </c>
      <c r="BH131" s="151">
        <f t="shared" si="7"/>
        <v>0</v>
      </c>
      <c r="BI131" s="151">
        <f t="shared" si="8"/>
        <v>0</v>
      </c>
      <c r="BJ131" s="14" t="s">
        <v>133</v>
      </c>
      <c r="BK131" s="151">
        <f t="shared" si="9"/>
        <v>0</v>
      </c>
      <c r="BL131" s="14" t="s">
        <v>132</v>
      </c>
      <c r="BM131" s="150" t="s">
        <v>7</v>
      </c>
    </row>
    <row r="132" spans="1:65" s="2" customFormat="1" ht="24.2" customHeight="1">
      <c r="A132" s="26"/>
      <c r="B132" s="138"/>
      <c r="C132" s="156">
        <v>11</v>
      </c>
      <c r="D132" s="156" t="s">
        <v>215</v>
      </c>
      <c r="E132" s="157" t="s">
        <v>392</v>
      </c>
      <c r="F132" s="158" t="s">
        <v>393</v>
      </c>
      <c r="G132" s="159" t="s">
        <v>145</v>
      </c>
      <c r="H132" s="160">
        <v>2</v>
      </c>
      <c r="I132" s="161"/>
      <c r="J132" s="161">
        <f t="shared" si="0"/>
        <v>0</v>
      </c>
      <c r="K132" s="162"/>
      <c r="L132" s="163"/>
      <c r="M132" s="164" t="s">
        <v>1</v>
      </c>
      <c r="N132" s="165" t="s">
        <v>38</v>
      </c>
      <c r="O132" s="148">
        <v>0</v>
      </c>
      <c r="P132" s="148">
        <f t="shared" si="1"/>
        <v>0</v>
      </c>
      <c r="Q132" s="148">
        <v>0</v>
      </c>
      <c r="R132" s="148">
        <f t="shared" si="2"/>
        <v>0</v>
      </c>
      <c r="S132" s="148">
        <v>0</v>
      </c>
      <c r="T132" s="149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154</v>
      </c>
      <c r="AT132" s="150" t="s">
        <v>215</v>
      </c>
      <c r="AU132" s="150" t="s">
        <v>133</v>
      </c>
      <c r="AY132" s="14" t="s">
        <v>125</v>
      </c>
      <c r="BE132" s="151">
        <f t="shared" si="4"/>
        <v>0</v>
      </c>
      <c r="BF132" s="151">
        <f t="shared" si="5"/>
        <v>0</v>
      </c>
      <c r="BG132" s="151">
        <f t="shared" si="6"/>
        <v>0</v>
      </c>
      <c r="BH132" s="151">
        <f t="shared" si="7"/>
        <v>0</v>
      </c>
      <c r="BI132" s="151">
        <f t="shared" si="8"/>
        <v>0</v>
      </c>
      <c r="BJ132" s="14" t="s">
        <v>133</v>
      </c>
      <c r="BK132" s="151">
        <f t="shared" si="9"/>
        <v>0</v>
      </c>
      <c r="BL132" s="14" t="s">
        <v>132</v>
      </c>
      <c r="BM132" s="150" t="s">
        <v>292</v>
      </c>
    </row>
    <row r="133" spans="1:65" s="2" customFormat="1" ht="24.2" customHeight="1">
      <c r="A133" s="26"/>
      <c r="B133" s="138"/>
      <c r="C133" s="156">
        <v>12</v>
      </c>
      <c r="D133" s="156" t="s">
        <v>215</v>
      </c>
      <c r="E133" s="157" t="s">
        <v>394</v>
      </c>
      <c r="F133" s="158" t="s">
        <v>395</v>
      </c>
      <c r="G133" s="159" t="s">
        <v>145</v>
      </c>
      <c r="H133" s="160">
        <v>2</v>
      </c>
      <c r="I133" s="161"/>
      <c r="J133" s="161">
        <f t="shared" si="0"/>
        <v>0</v>
      </c>
      <c r="K133" s="162"/>
      <c r="L133" s="163"/>
      <c r="M133" s="164" t="s">
        <v>1</v>
      </c>
      <c r="N133" s="165" t="s">
        <v>38</v>
      </c>
      <c r="O133" s="148">
        <v>0</v>
      </c>
      <c r="P133" s="148">
        <f t="shared" si="1"/>
        <v>0</v>
      </c>
      <c r="Q133" s="148">
        <v>0</v>
      </c>
      <c r="R133" s="148">
        <f t="shared" si="2"/>
        <v>0</v>
      </c>
      <c r="S133" s="148">
        <v>0</v>
      </c>
      <c r="T133" s="149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154</v>
      </c>
      <c r="AT133" s="150" t="s">
        <v>215</v>
      </c>
      <c r="AU133" s="150" t="s">
        <v>133</v>
      </c>
      <c r="AY133" s="14" t="s">
        <v>125</v>
      </c>
      <c r="BE133" s="151">
        <f t="shared" si="4"/>
        <v>0</v>
      </c>
      <c r="BF133" s="151">
        <f t="shared" si="5"/>
        <v>0</v>
      </c>
      <c r="BG133" s="151">
        <f t="shared" si="6"/>
        <v>0</v>
      </c>
      <c r="BH133" s="151">
        <f t="shared" si="7"/>
        <v>0</v>
      </c>
      <c r="BI133" s="151">
        <f t="shared" si="8"/>
        <v>0</v>
      </c>
      <c r="BJ133" s="14" t="s">
        <v>133</v>
      </c>
      <c r="BK133" s="151">
        <f t="shared" si="9"/>
        <v>0</v>
      </c>
      <c r="BL133" s="14" t="s">
        <v>132</v>
      </c>
      <c r="BM133" s="150" t="s">
        <v>300</v>
      </c>
    </row>
    <row r="134" spans="1:65" s="2" customFormat="1" ht="14.45" customHeight="1">
      <c r="A134" s="26"/>
      <c r="B134" s="138"/>
      <c r="C134" s="156">
        <v>13</v>
      </c>
      <c r="D134" s="156" t="s">
        <v>215</v>
      </c>
      <c r="E134" s="157" t="s">
        <v>396</v>
      </c>
      <c r="F134" s="158" t="s">
        <v>397</v>
      </c>
      <c r="G134" s="159" t="s">
        <v>145</v>
      </c>
      <c r="H134" s="160">
        <v>4</v>
      </c>
      <c r="I134" s="161"/>
      <c r="J134" s="161">
        <f t="shared" si="0"/>
        <v>0</v>
      </c>
      <c r="K134" s="162"/>
      <c r="L134" s="163"/>
      <c r="M134" s="164" t="s">
        <v>1</v>
      </c>
      <c r="N134" s="165" t="s">
        <v>38</v>
      </c>
      <c r="O134" s="148">
        <v>0</v>
      </c>
      <c r="P134" s="148">
        <f t="shared" si="1"/>
        <v>0</v>
      </c>
      <c r="Q134" s="148">
        <v>0</v>
      </c>
      <c r="R134" s="148">
        <f t="shared" si="2"/>
        <v>0</v>
      </c>
      <c r="S134" s="148">
        <v>0</v>
      </c>
      <c r="T134" s="149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154</v>
      </c>
      <c r="AT134" s="150" t="s">
        <v>215</v>
      </c>
      <c r="AU134" s="150" t="s">
        <v>133</v>
      </c>
      <c r="AY134" s="14" t="s">
        <v>125</v>
      </c>
      <c r="BE134" s="151">
        <f t="shared" si="4"/>
        <v>0</v>
      </c>
      <c r="BF134" s="151">
        <f t="shared" si="5"/>
        <v>0</v>
      </c>
      <c r="BG134" s="151">
        <f t="shared" si="6"/>
        <v>0</v>
      </c>
      <c r="BH134" s="151">
        <f t="shared" si="7"/>
        <v>0</v>
      </c>
      <c r="BI134" s="151">
        <f t="shared" si="8"/>
        <v>0</v>
      </c>
      <c r="BJ134" s="14" t="s">
        <v>133</v>
      </c>
      <c r="BK134" s="151">
        <f t="shared" si="9"/>
        <v>0</v>
      </c>
      <c r="BL134" s="14" t="s">
        <v>132</v>
      </c>
      <c r="BM134" s="150" t="s">
        <v>308</v>
      </c>
    </row>
    <row r="135" spans="1:65" s="2" customFormat="1" ht="24.2" customHeight="1">
      <c r="A135" s="26"/>
      <c r="B135" s="138"/>
      <c r="C135" s="156">
        <v>14</v>
      </c>
      <c r="D135" s="156" t="s">
        <v>215</v>
      </c>
      <c r="E135" s="157" t="s">
        <v>398</v>
      </c>
      <c r="F135" s="158" t="s">
        <v>399</v>
      </c>
      <c r="G135" s="159" t="s">
        <v>145</v>
      </c>
      <c r="H135" s="160">
        <v>6</v>
      </c>
      <c r="I135" s="161"/>
      <c r="J135" s="161">
        <f t="shared" si="0"/>
        <v>0</v>
      </c>
      <c r="K135" s="162"/>
      <c r="L135" s="163"/>
      <c r="M135" s="164" t="s">
        <v>1</v>
      </c>
      <c r="N135" s="165" t="s">
        <v>38</v>
      </c>
      <c r="O135" s="148">
        <v>0</v>
      </c>
      <c r="P135" s="148">
        <f t="shared" si="1"/>
        <v>0</v>
      </c>
      <c r="Q135" s="148">
        <v>0</v>
      </c>
      <c r="R135" s="148">
        <f t="shared" si="2"/>
        <v>0</v>
      </c>
      <c r="S135" s="148">
        <v>0</v>
      </c>
      <c r="T135" s="149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154</v>
      </c>
      <c r="AT135" s="150" t="s">
        <v>215</v>
      </c>
      <c r="AU135" s="150" t="s">
        <v>133</v>
      </c>
      <c r="AY135" s="14" t="s">
        <v>125</v>
      </c>
      <c r="BE135" s="151">
        <f t="shared" si="4"/>
        <v>0</v>
      </c>
      <c r="BF135" s="151">
        <f t="shared" si="5"/>
        <v>0</v>
      </c>
      <c r="BG135" s="151">
        <f t="shared" si="6"/>
        <v>0</v>
      </c>
      <c r="BH135" s="151">
        <f t="shared" si="7"/>
        <v>0</v>
      </c>
      <c r="BI135" s="151">
        <f t="shared" si="8"/>
        <v>0</v>
      </c>
      <c r="BJ135" s="14" t="s">
        <v>133</v>
      </c>
      <c r="BK135" s="151">
        <f t="shared" si="9"/>
        <v>0</v>
      </c>
      <c r="BL135" s="14" t="s">
        <v>132</v>
      </c>
      <c r="BM135" s="150" t="s">
        <v>312</v>
      </c>
    </row>
    <row r="136" spans="1:65" s="2" customFormat="1" ht="37.9" customHeight="1">
      <c r="A136" s="26"/>
      <c r="B136" s="138"/>
      <c r="C136" s="139">
        <v>15</v>
      </c>
      <c r="D136" s="139" t="s">
        <v>128</v>
      </c>
      <c r="E136" s="140" t="s">
        <v>400</v>
      </c>
      <c r="F136" s="141" t="s">
        <v>401</v>
      </c>
      <c r="G136" s="142" t="s">
        <v>145</v>
      </c>
      <c r="H136" s="143">
        <v>1</v>
      </c>
      <c r="I136" s="144"/>
      <c r="J136" s="144">
        <f t="shared" si="0"/>
        <v>0</v>
      </c>
      <c r="K136" s="145"/>
      <c r="L136" s="27"/>
      <c r="M136" s="146" t="s">
        <v>1</v>
      </c>
      <c r="N136" s="147" t="s">
        <v>38</v>
      </c>
      <c r="O136" s="148">
        <v>0</v>
      </c>
      <c r="P136" s="148">
        <f t="shared" si="1"/>
        <v>0</v>
      </c>
      <c r="Q136" s="148">
        <v>0</v>
      </c>
      <c r="R136" s="148">
        <f t="shared" si="2"/>
        <v>0</v>
      </c>
      <c r="S136" s="148">
        <v>0</v>
      </c>
      <c r="T136" s="149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132</v>
      </c>
      <c r="AT136" s="150" t="s">
        <v>128</v>
      </c>
      <c r="AU136" s="150" t="s">
        <v>133</v>
      </c>
      <c r="AY136" s="14" t="s">
        <v>125</v>
      </c>
      <c r="BE136" s="151">
        <f t="shared" si="4"/>
        <v>0</v>
      </c>
      <c r="BF136" s="151">
        <f t="shared" si="5"/>
        <v>0</v>
      </c>
      <c r="BG136" s="151">
        <f t="shared" si="6"/>
        <v>0</v>
      </c>
      <c r="BH136" s="151">
        <f t="shared" si="7"/>
        <v>0</v>
      </c>
      <c r="BI136" s="151">
        <f t="shared" si="8"/>
        <v>0</v>
      </c>
      <c r="BJ136" s="14" t="s">
        <v>133</v>
      </c>
      <c r="BK136" s="151">
        <f t="shared" si="9"/>
        <v>0</v>
      </c>
      <c r="BL136" s="14" t="s">
        <v>132</v>
      </c>
      <c r="BM136" s="150" t="s">
        <v>264</v>
      </c>
    </row>
    <row r="137" spans="1:65" s="2" customFormat="1" ht="24.2" customHeight="1">
      <c r="A137" s="26"/>
      <c r="B137" s="138"/>
      <c r="C137" s="156">
        <v>16</v>
      </c>
      <c r="D137" s="156" t="s">
        <v>215</v>
      </c>
      <c r="E137" s="157" t="s">
        <v>402</v>
      </c>
      <c r="F137" s="158" t="s">
        <v>403</v>
      </c>
      <c r="G137" s="159" t="s">
        <v>145</v>
      </c>
      <c r="H137" s="160">
        <v>1</v>
      </c>
      <c r="I137" s="161"/>
      <c r="J137" s="161">
        <f t="shared" si="0"/>
        <v>0</v>
      </c>
      <c r="K137" s="162"/>
      <c r="L137" s="163"/>
      <c r="M137" s="164" t="s">
        <v>1</v>
      </c>
      <c r="N137" s="165" t="s">
        <v>38</v>
      </c>
      <c r="O137" s="148">
        <v>0</v>
      </c>
      <c r="P137" s="148">
        <f t="shared" si="1"/>
        <v>0</v>
      </c>
      <c r="Q137" s="148">
        <v>0</v>
      </c>
      <c r="R137" s="148">
        <f t="shared" si="2"/>
        <v>0</v>
      </c>
      <c r="S137" s="148">
        <v>0</v>
      </c>
      <c r="T137" s="149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154</v>
      </c>
      <c r="AT137" s="150" t="s">
        <v>215</v>
      </c>
      <c r="AU137" s="150" t="s">
        <v>133</v>
      </c>
      <c r="AY137" s="14" t="s">
        <v>125</v>
      </c>
      <c r="BE137" s="151">
        <f t="shared" si="4"/>
        <v>0</v>
      </c>
      <c r="BF137" s="151">
        <f t="shared" si="5"/>
        <v>0</v>
      </c>
      <c r="BG137" s="151">
        <f t="shared" si="6"/>
        <v>0</v>
      </c>
      <c r="BH137" s="151">
        <f t="shared" si="7"/>
        <v>0</v>
      </c>
      <c r="BI137" s="151">
        <f t="shared" si="8"/>
        <v>0</v>
      </c>
      <c r="BJ137" s="14" t="s">
        <v>133</v>
      </c>
      <c r="BK137" s="151">
        <f t="shared" si="9"/>
        <v>0</v>
      </c>
      <c r="BL137" s="14" t="s">
        <v>132</v>
      </c>
      <c r="BM137" s="150" t="s">
        <v>319</v>
      </c>
    </row>
    <row r="138" spans="1:65" s="2" customFormat="1" ht="24.2" customHeight="1">
      <c r="A138" s="26"/>
      <c r="B138" s="138"/>
      <c r="C138" s="156">
        <v>17</v>
      </c>
      <c r="D138" s="156" t="s">
        <v>215</v>
      </c>
      <c r="E138" s="157" t="s">
        <v>404</v>
      </c>
      <c r="F138" s="158" t="s">
        <v>405</v>
      </c>
      <c r="G138" s="159" t="s">
        <v>145</v>
      </c>
      <c r="H138" s="160">
        <v>1</v>
      </c>
      <c r="I138" s="161"/>
      <c r="J138" s="161">
        <f t="shared" si="0"/>
        <v>0</v>
      </c>
      <c r="K138" s="162"/>
      <c r="L138" s="163"/>
      <c r="M138" s="164" t="s">
        <v>1</v>
      </c>
      <c r="N138" s="165" t="s">
        <v>38</v>
      </c>
      <c r="O138" s="148">
        <v>0</v>
      </c>
      <c r="P138" s="148">
        <f t="shared" si="1"/>
        <v>0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154</v>
      </c>
      <c r="AT138" s="150" t="s">
        <v>215</v>
      </c>
      <c r="AU138" s="150" t="s">
        <v>133</v>
      </c>
      <c r="AY138" s="14" t="s">
        <v>125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133</v>
      </c>
      <c r="BK138" s="151">
        <f t="shared" si="9"/>
        <v>0</v>
      </c>
      <c r="BL138" s="14" t="s">
        <v>132</v>
      </c>
      <c r="BM138" s="150" t="s">
        <v>323</v>
      </c>
    </row>
    <row r="139" spans="1:65" s="2" customFormat="1" ht="24.2" customHeight="1">
      <c r="A139" s="26"/>
      <c r="B139" s="138"/>
      <c r="C139" s="139">
        <v>18</v>
      </c>
      <c r="D139" s="139" t="s">
        <v>128</v>
      </c>
      <c r="E139" s="140" t="s">
        <v>406</v>
      </c>
      <c r="F139" s="141" t="s">
        <v>407</v>
      </c>
      <c r="G139" s="142" t="s">
        <v>145</v>
      </c>
      <c r="H139" s="143">
        <v>1</v>
      </c>
      <c r="I139" s="144"/>
      <c r="J139" s="144">
        <f t="shared" si="0"/>
        <v>0</v>
      </c>
      <c r="K139" s="145"/>
      <c r="L139" s="27"/>
      <c r="M139" s="146" t="s">
        <v>1</v>
      </c>
      <c r="N139" s="147" t="s">
        <v>38</v>
      </c>
      <c r="O139" s="148">
        <v>0</v>
      </c>
      <c r="P139" s="148">
        <f t="shared" si="1"/>
        <v>0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132</v>
      </c>
      <c r="AT139" s="150" t="s">
        <v>128</v>
      </c>
      <c r="AU139" s="150" t="s">
        <v>133</v>
      </c>
      <c r="AY139" s="14" t="s">
        <v>125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133</v>
      </c>
      <c r="BK139" s="151">
        <f t="shared" si="9"/>
        <v>0</v>
      </c>
      <c r="BL139" s="14" t="s">
        <v>132</v>
      </c>
      <c r="BM139" s="150" t="s">
        <v>328</v>
      </c>
    </row>
    <row r="140" spans="1:65" s="2" customFormat="1" ht="24.2" customHeight="1">
      <c r="A140" s="26"/>
      <c r="B140" s="138"/>
      <c r="C140" s="156">
        <v>19</v>
      </c>
      <c r="D140" s="156" t="s">
        <v>215</v>
      </c>
      <c r="E140" s="157" t="s">
        <v>408</v>
      </c>
      <c r="F140" s="158" t="s">
        <v>409</v>
      </c>
      <c r="G140" s="159" t="s">
        <v>145</v>
      </c>
      <c r="H140" s="160">
        <v>2</v>
      </c>
      <c r="I140" s="161"/>
      <c r="J140" s="161">
        <f t="shared" si="0"/>
        <v>0</v>
      </c>
      <c r="K140" s="162"/>
      <c r="L140" s="163"/>
      <c r="M140" s="164" t="s">
        <v>1</v>
      </c>
      <c r="N140" s="165" t="s">
        <v>38</v>
      </c>
      <c r="O140" s="148">
        <v>0</v>
      </c>
      <c r="P140" s="148">
        <f t="shared" si="1"/>
        <v>0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154</v>
      </c>
      <c r="AT140" s="150" t="s">
        <v>215</v>
      </c>
      <c r="AU140" s="150" t="s">
        <v>133</v>
      </c>
      <c r="AY140" s="14" t="s">
        <v>125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133</v>
      </c>
      <c r="BK140" s="151">
        <f t="shared" si="9"/>
        <v>0</v>
      </c>
      <c r="BL140" s="14" t="s">
        <v>132</v>
      </c>
      <c r="BM140" s="150" t="s">
        <v>329</v>
      </c>
    </row>
    <row r="141" spans="1:65" s="2" customFormat="1" ht="24.2" customHeight="1">
      <c r="A141" s="26"/>
      <c r="B141" s="138"/>
      <c r="C141" s="139">
        <v>20</v>
      </c>
      <c r="D141" s="139" t="s">
        <v>128</v>
      </c>
      <c r="E141" s="140" t="s">
        <v>410</v>
      </c>
      <c r="F141" s="141" t="s">
        <v>411</v>
      </c>
      <c r="G141" s="142" t="s">
        <v>145</v>
      </c>
      <c r="H141" s="143">
        <v>2</v>
      </c>
      <c r="I141" s="144"/>
      <c r="J141" s="144">
        <f t="shared" si="0"/>
        <v>0</v>
      </c>
      <c r="K141" s="145"/>
      <c r="L141" s="27"/>
      <c r="M141" s="146" t="s">
        <v>1</v>
      </c>
      <c r="N141" s="147" t="s">
        <v>38</v>
      </c>
      <c r="O141" s="148">
        <v>0</v>
      </c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132</v>
      </c>
      <c r="AT141" s="150" t="s">
        <v>128</v>
      </c>
      <c r="AU141" s="150" t="s">
        <v>133</v>
      </c>
      <c r="AY141" s="14" t="s">
        <v>125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133</v>
      </c>
      <c r="BK141" s="151">
        <f t="shared" si="9"/>
        <v>0</v>
      </c>
      <c r="BL141" s="14" t="s">
        <v>132</v>
      </c>
      <c r="BM141" s="150" t="s">
        <v>330</v>
      </c>
    </row>
    <row r="142" spans="1:65" s="2" customFormat="1" ht="24.2" customHeight="1">
      <c r="A142" s="26"/>
      <c r="B142" s="138"/>
      <c r="C142" s="156">
        <v>21</v>
      </c>
      <c r="D142" s="156" t="s">
        <v>215</v>
      </c>
      <c r="E142" s="157" t="s">
        <v>412</v>
      </c>
      <c r="F142" s="158" t="s">
        <v>413</v>
      </c>
      <c r="G142" s="159" t="s">
        <v>145</v>
      </c>
      <c r="H142" s="160">
        <v>2</v>
      </c>
      <c r="I142" s="161"/>
      <c r="J142" s="161">
        <f t="shared" si="0"/>
        <v>0</v>
      </c>
      <c r="K142" s="162"/>
      <c r="L142" s="163"/>
      <c r="M142" s="164" t="s">
        <v>1</v>
      </c>
      <c r="N142" s="165" t="s">
        <v>38</v>
      </c>
      <c r="O142" s="148">
        <v>0</v>
      </c>
      <c r="P142" s="148">
        <f t="shared" si="1"/>
        <v>0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154</v>
      </c>
      <c r="AT142" s="150" t="s">
        <v>215</v>
      </c>
      <c r="AU142" s="150" t="s">
        <v>133</v>
      </c>
      <c r="AY142" s="14" t="s">
        <v>125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133</v>
      </c>
      <c r="BK142" s="151">
        <f t="shared" si="9"/>
        <v>0</v>
      </c>
      <c r="BL142" s="14" t="s">
        <v>132</v>
      </c>
      <c r="BM142" s="150" t="s">
        <v>339</v>
      </c>
    </row>
    <row r="143" spans="1:65" s="2" customFormat="1" ht="24.2" customHeight="1">
      <c r="A143" s="26"/>
      <c r="B143" s="138"/>
      <c r="C143" s="139">
        <v>22</v>
      </c>
      <c r="D143" s="139" t="s">
        <v>128</v>
      </c>
      <c r="E143" s="140" t="s">
        <v>414</v>
      </c>
      <c r="F143" s="141" t="s">
        <v>415</v>
      </c>
      <c r="G143" s="142" t="s">
        <v>145</v>
      </c>
      <c r="H143" s="143">
        <v>2</v>
      </c>
      <c r="I143" s="144"/>
      <c r="J143" s="144">
        <f t="shared" si="0"/>
        <v>0</v>
      </c>
      <c r="K143" s="145"/>
      <c r="L143" s="27"/>
      <c r="M143" s="146" t="s">
        <v>1</v>
      </c>
      <c r="N143" s="147" t="s">
        <v>38</v>
      </c>
      <c r="O143" s="148">
        <v>0</v>
      </c>
      <c r="P143" s="148">
        <f t="shared" si="1"/>
        <v>0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132</v>
      </c>
      <c r="AT143" s="150" t="s">
        <v>128</v>
      </c>
      <c r="AU143" s="150" t="s">
        <v>133</v>
      </c>
      <c r="AY143" s="14" t="s">
        <v>125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133</v>
      </c>
      <c r="BK143" s="151">
        <f t="shared" si="9"/>
        <v>0</v>
      </c>
      <c r="BL143" s="14" t="s">
        <v>132</v>
      </c>
      <c r="BM143" s="150" t="s">
        <v>342</v>
      </c>
    </row>
    <row r="144" spans="1:65" s="2" customFormat="1" ht="24.2" customHeight="1">
      <c r="A144" s="26"/>
      <c r="B144" s="138"/>
      <c r="C144" s="156">
        <v>23</v>
      </c>
      <c r="D144" s="156" t="s">
        <v>215</v>
      </c>
      <c r="E144" s="157" t="s">
        <v>416</v>
      </c>
      <c r="F144" s="158" t="s">
        <v>417</v>
      </c>
      <c r="G144" s="159" t="s">
        <v>145</v>
      </c>
      <c r="H144" s="160">
        <v>2</v>
      </c>
      <c r="I144" s="161"/>
      <c r="J144" s="161">
        <f t="shared" si="0"/>
        <v>0</v>
      </c>
      <c r="K144" s="162"/>
      <c r="L144" s="163"/>
      <c r="M144" s="164" t="s">
        <v>1</v>
      </c>
      <c r="N144" s="165" t="s">
        <v>38</v>
      </c>
      <c r="O144" s="148">
        <v>0</v>
      </c>
      <c r="P144" s="148">
        <f t="shared" si="1"/>
        <v>0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154</v>
      </c>
      <c r="AT144" s="150" t="s">
        <v>215</v>
      </c>
      <c r="AU144" s="150" t="s">
        <v>133</v>
      </c>
      <c r="AY144" s="14" t="s">
        <v>125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133</v>
      </c>
      <c r="BK144" s="151">
        <f t="shared" si="9"/>
        <v>0</v>
      </c>
      <c r="BL144" s="14" t="s">
        <v>132</v>
      </c>
      <c r="BM144" s="150" t="s">
        <v>351</v>
      </c>
    </row>
    <row r="145" spans="1:65" s="2" customFormat="1" ht="24.2" customHeight="1">
      <c r="A145" s="26"/>
      <c r="B145" s="138"/>
      <c r="C145" s="139">
        <v>24</v>
      </c>
      <c r="D145" s="139" t="s">
        <v>128</v>
      </c>
      <c r="E145" s="140" t="s">
        <v>418</v>
      </c>
      <c r="F145" s="141" t="s">
        <v>419</v>
      </c>
      <c r="G145" s="142" t="s">
        <v>145</v>
      </c>
      <c r="H145" s="143">
        <v>1</v>
      </c>
      <c r="I145" s="144"/>
      <c r="J145" s="144">
        <f t="shared" si="0"/>
        <v>0</v>
      </c>
      <c r="K145" s="145"/>
      <c r="L145" s="27"/>
      <c r="M145" s="146" t="s">
        <v>1</v>
      </c>
      <c r="N145" s="147" t="s">
        <v>38</v>
      </c>
      <c r="O145" s="148">
        <v>0</v>
      </c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132</v>
      </c>
      <c r="AT145" s="150" t="s">
        <v>128</v>
      </c>
      <c r="AU145" s="150" t="s">
        <v>133</v>
      </c>
      <c r="AY145" s="14" t="s">
        <v>125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133</v>
      </c>
      <c r="BK145" s="151">
        <f t="shared" si="9"/>
        <v>0</v>
      </c>
      <c r="BL145" s="14" t="s">
        <v>132</v>
      </c>
      <c r="BM145" s="150" t="s">
        <v>354</v>
      </c>
    </row>
    <row r="146" spans="1:65" s="2" customFormat="1" ht="24.2" customHeight="1">
      <c r="A146" s="26"/>
      <c r="B146" s="138"/>
      <c r="C146" s="156">
        <v>25</v>
      </c>
      <c r="D146" s="156" t="s">
        <v>215</v>
      </c>
      <c r="E146" s="157" t="s">
        <v>420</v>
      </c>
      <c r="F146" s="158" t="s">
        <v>421</v>
      </c>
      <c r="G146" s="159" t="s">
        <v>145</v>
      </c>
      <c r="H146" s="160">
        <v>1</v>
      </c>
      <c r="I146" s="161"/>
      <c r="J146" s="161">
        <f t="shared" si="0"/>
        <v>0</v>
      </c>
      <c r="K146" s="162"/>
      <c r="L146" s="163"/>
      <c r="M146" s="164" t="s">
        <v>1</v>
      </c>
      <c r="N146" s="165" t="s">
        <v>38</v>
      </c>
      <c r="O146" s="148">
        <v>0</v>
      </c>
      <c r="P146" s="148">
        <f t="shared" si="1"/>
        <v>0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154</v>
      </c>
      <c r="AT146" s="150" t="s">
        <v>215</v>
      </c>
      <c r="AU146" s="150" t="s">
        <v>133</v>
      </c>
      <c r="AY146" s="14" t="s">
        <v>125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133</v>
      </c>
      <c r="BK146" s="151">
        <f t="shared" si="9"/>
        <v>0</v>
      </c>
      <c r="BL146" s="14" t="s">
        <v>132</v>
      </c>
      <c r="BM146" s="150" t="s">
        <v>361</v>
      </c>
    </row>
    <row r="147" spans="1:65" s="2" customFormat="1" ht="14.45" customHeight="1">
      <c r="A147" s="26"/>
      <c r="B147" s="138"/>
      <c r="C147" s="156">
        <v>26</v>
      </c>
      <c r="D147" s="156" t="s">
        <v>215</v>
      </c>
      <c r="E147" s="157" t="s">
        <v>422</v>
      </c>
      <c r="F147" s="158" t="s">
        <v>423</v>
      </c>
      <c r="G147" s="159" t="s">
        <v>145</v>
      </c>
      <c r="H147" s="160">
        <v>11</v>
      </c>
      <c r="I147" s="161"/>
      <c r="J147" s="161">
        <f t="shared" si="0"/>
        <v>0</v>
      </c>
      <c r="K147" s="162"/>
      <c r="L147" s="163"/>
      <c r="M147" s="164" t="s">
        <v>1</v>
      </c>
      <c r="N147" s="165" t="s">
        <v>38</v>
      </c>
      <c r="O147" s="148">
        <v>0</v>
      </c>
      <c r="P147" s="148">
        <f t="shared" si="1"/>
        <v>0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154</v>
      </c>
      <c r="AT147" s="150" t="s">
        <v>215</v>
      </c>
      <c r="AU147" s="150" t="s">
        <v>133</v>
      </c>
      <c r="AY147" s="14" t="s">
        <v>125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133</v>
      </c>
      <c r="BK147" s="151">
        <f t="shared" si="9"/>
        <v>0</v>
      </c>
      <c r="BL147" s="14" t="s">
        <v>132</v>
      </c>
      <c r="BM147" s="150" t="s">
        <v>424</v>
      </c>
    </row>
    <row r="148" spans="1:65" s="2" customFormat="1" ht="24.2" customHeight="1">
      <c r="A148" s="26"/>
      <c r="B148" s="138"/>
      <c r="C148" s="156">
        <v>27</v>
      </c>
      <c r="D148" s="156" t="s">
        <v>215</v>
      </c>
      <c r="E148" s="157" t="s">
        <v>425</v>
      </c>
      <c r="F148" s="158" t="s">
        <v>426</v>
      </c>
      <c r="G148" s="159" t="s">
        <v>145</v>
      </c>
      <c r="H148" s="160">
        <v>4</v>
      </c>
      <c r="I148" s="161"/>
      <c r="J148" s="161">
        <f t="shared" si="0"/>
        <v>0</v>
      </c>
      <c r="K148" s="162"/>
      <c r="L148" s="163"/>
      <c r="M148" s="164" t="s">
        <v>1</v>
      </c>
      <c r="N148" s="165" t="s">
        <v>38</v>
      </c>
      <c r="O148" s="148">
        <v>0</v>
      </c>
      <c r="P148" s="148">
        <f t="shared" si="1"/>
        <v>0</v>
      </c>
      <c r="Q148" s="148">
        <v>0</v>
      </c>
      <c r="R148" s="148">
        <f t="shared" si="2"/>
        <v>0</v>
      </c>
      <c r="S148" s="148">
        <v>0</v>
      </c>
      <c r="T148" s="14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154</v>
      </c>
      <c r="AT148" s="150" t="s">
        <v>215</v>
      </c>
      <c r="AU148" s="150" t="s">
        <v>133</v>
      </c>
      <c r="AY148" s="14" t="s">
        <v>125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4" t="s">
        <v>133</v>
      </c>
      <c r="BK148" s="151">
        <f t="shared" si="9"/>
        <v>0</v>
      </c>
      <c r="BL148" s="14" t="s">
        <v>132</v>
      </c>
      <c r="BM148" s="150" t="s">
        <v>427</v>
      </c>
    </row>
    <row r="149" spans="1:65" s="2" customFormat="1" ht="14.45" customHeight="1">
      <c r="A149" s="26"/>
      <c r="B149" s="138"/>
      <c r="C149" s="139">
        <v>28</v>
      </c>
      <c r="D149" s="139" t="s">
        <v>128</v>
      </c>
      <c r="E149" s="140" t="s">
        <v>428</v>
      </c>
      <c r="F149" s="141" t="s">
        <v>429</v>
      </c>
      <c r="G149" s="142" t="s">
        <v>145</v>
      </c>
      <c r="H149" s="143">
        <v>4</v>
      </c>
      <c r="I149" s="144"/>
      <c r="J149" s="144">
        <f t="shared" si="0"/>
        <v>0</v>
      </c>
      <c r="K149" s="145"/>
      <c r="L149" s="27"/>
      <c r="M149" s="146" t="s">
        <v>1</v>
      </c>
      <c r="N149" s="147" t="s">
        <v>38</v>
      </c>
      <c r="O149" s="148">
        <v>0</v>
      </c>
      <c r="P149" s="148">
        <f t="shared" si="1"/>
        <v>0</v>
      </c>
      <c r="Q149" s="148">
        <v>0</v>
      </c>
      <c r="R149" s="148">
        <f t="shared" si="2"/>
        <v>0</v>
      </c>
      <c r="S149" s="148">
        <v>0</v>
      </c>
      <c r="T149" s="14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132</v>
      </c>
      <c r="AT149" s="150" t="s">
        <v>128</v>
      </c>
      <c r="AU149" s="150" t="s">
        <v>133</v>
      </c>
      <c r="AY149" s="14" t="s">
        <v>125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4" t="s">
        <v>133</v>
      </c>
      <c r="BK149" s="151">
        <f t="shared" si="9"/>
        <v>0</v>
      </c>
      <c r="BL149" s="14" t="s">
        <v>132</v>
      </c>
      <c r="BM149" s="150" t="s">
        <v>430</v>
      </c>
    </row>
    <row r="150" spans="1:65" s="2" customFormat="1" ht="24.2" customHeight="1">
      <c r="A150" s="26"/>
      <c r="B150" s="138"/>
      <c r="C150" s="156">
        <v>29</v>
      </c>
      <c r="D150" s="156" t="s">
        <v>215</v>
      </c>
      <c r="E150" s="157" t="s">
        <v>431</v>
      </c>
      <c r="F150" s="158" t="s">
        <v>664</v>
      </c>
      <c r="G150" s="159" t="s">
        <v>145</v>
      </c>
      <c r="H150" s="160">
        <v>10</v>
      </c>
      <c r="I150" s="161"/>
      <c r="J150" s="161">
        <f t="shared" si="0"/>
        <v>0</v>
      </c>
      <c r="K150" s="162"/>
      <c r="L150" s="163"/>
      <c r="M150" s="164" t="s">
        <v>1</v>
      </c>
      <c r="N150" s="165" t="s">
        <v>38</v>
      </c>
      <c r="O150" s="148">
        <v>0</v>
      </c>
      <c r="P150" s="148">
        <f t="shared" si="1"/>
        <v>0</v>
      </c>
      <c r="Q150" s="148">
        <v>0</v>
      </c>
      <c r="R150" s="148">
        <f t="shared" si="2"/>
        <v>0</v>
      </c>
      <c r="S150" s="148">
        <v>0</v>
      </c>
      <c r="T150" s="149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154</v>
      </c>
      <c r="AT150" s="150" t="s">
        <v>215</v>
      </c>
      <c r="AU150" s="150" t="s">
        <v>133</v>
      </c>
      <c r="AY150" s="14" t="s">
        <v>125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4" t="s">
        <v>133</v>
      </c>
      <c r="BK150" s="151">
        <f t="shared" si="9"/>
        <v>0</v>
      </c>
      <c r="BL150" s="14" t="s">
        <v>132</v>
      </c>
      <c r="BM150" s="150" t="s">
        <v>432</v>
      </c>
    </row>
    <row r="151" spans="1:65" s="2" customFormat="1" ht="14.45" customHeight="1">
      <c r="A151" s="26"/>
      <c r="B151" s="138"/>
      <c r="C151" s="139">
        <v>30</v>
      </c>
      <c r="D151" s="139" t="s">
        <v>128</v>
      </c>
      <c r="E151" s="140" t="s">
        <v>433</v>
      </c>
      <c r="F151" s="141" t="s">
        <v>434</v>
      </c>
      <c r="G151" s="142" t="s">
        <v>145</v>
      </c>
      <c r="H151" s="143">
        <v>10</v>
      </c>
      <c r="I151" s="144"/>
      <c r="J151" s="144">
        <f t="shared" si="0"/>
        <v>0</v>
      </c>
      <c r="K151" s="145"/>
      <c r="L151" s="27"/>
      <c r="M151" s="146" t="s">
        <v>1</v>
      </c>
      <c r="N151" s="147" t="s">
        <v>38</v>
      </c>
      <c r="O151" s="148">
        <v>0</v>
      </c>
      <c r="P151" s="148">
        <f t="shared" si="1"/>
        <v>0</v>
      </c>
      <c r="Q151" s="148">
        <v>0</v>
      </c>
      <c r="R151" s="148">
        <f t="shared" si="2"/>
        <v>0</v>
      </c>
      <c r="S151" s="148">
        <v>0</v>
      </c>
      <c r="T151" s="149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132</v>
      </c>
      <c r="AT151" s="150" t="s">
        <v>128</v>
      </c>
      <c r="AU151" s="150" t="s">
        <v>133</v>
      </c>
      <c r="AY151" s="14" t="s">
        <v>125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4" t="s">
        <v>133</v>
      </c>
      <c r="BK151" s="151">
        <f t="shared" si="9"/>
        <v>0</v>
      </c>
      <c r="BL151" s="14" t="s">
        <v>132</v>
      </c>
      <c r="BM151" s="150" t="s">
        <v>435</v>
      </c>
    </row>
    <row r="152" spans="1:65" s="2" customFormat="1" ht="24.2" customHeight="1">
      <c r="A152" s="26"/>
      <c r="B152" s="138"/>
      <c r="C152" s="139">
        <v>31</v>
      </c>
      <c r="D152" s="139" t="s">
        <v>128</v>
      </c>
      <c r="E152" s="140" t="s">
        <v>436</v>
      </c>
      <c r="F152" s="141" t="s">
        <v>437</v>
      </c>
      <c r="G152" s="142" t="s">
        <v>145</v>
      </c>
      <c r="H152" s="143">
        <v>12</v>
      </c>
      <c r="I152" s="144"/>
      <c r="J152" s="144">
        <f t="shared" si="0"/>
        <v>0</v>
      </c>
      <c r="K152" s="145"/>
      <c r="L152" s="27"/>
      <c r="M152" s="146" t="s">
        <v>1</v>
      </c>
      <c r="N152" s="147" t="s">
        <v>38</v>
      </c>
      <c r="O152" s="148">
        <v>0</v>
      </c>
      <c r="P152" s="148">
        <f t="shared" si="1"/>
        <v>0</v>
      </c>
      <c r="Q152" s="148">
        <v>0</v>
      </c>
      <c r="R152" s="148">
        <f t="shared" si="2"/>
        <v>0</v>
      </c>
      <c r="S152" s="148">
        <v>0</v>
      </c>
      <c r="T152" s="149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132</v>
      </c>
      <c r="AT152" s="150" t="s">
        <v>128</v>
      </c>
      <c r="AU152" s="150" t="s">
        <v>133</v>
      </c>
      <c r="AY152" s="14" t="s">
        <v>125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4" t="s">
        <v>133</v>
      </c>
      <c r="BK152" s="151">
        <f t="shared" si="9"/>
        <v>0</v>
      </c>
      <c r="BL152" s="14" t="s">
        <v>132</v>
      </c>
      <c r="BM152" s="150" t="s">
        <v>438</v>
      </c>
    </row>
    <row r="153" spans="1:65" s="12" customFormat="1" ht="22.9" customHeight="1">
      <c r="B153" s="126"/>
      <c r="D153" s="127" t="s">
        <v>71</v>
      </c>
      <c r="E153" s="136" t="s">
        <v>439</v>
      </c>
      <c r="F153" s="136" t="s">
        <v>440</v>
      </c>
      <c r="J153" s="137">
        <f>BK153</f>
        <v>0</v>
      </c>
      <c r="L153" s="126"/>
      <c r="M153" s="130"/>
      <c r="N153" s="131"/>
      <c r="O153" s="131"/>
      <c r="P153" s="132">
        <f>SUM(P154:P156)</f>
        <v>0</v>
      </c>
      <c r="Q153" s="131"/>
      <c r="R153" s="132">
        <f>SUM(R154:R156)</f>
        <v>0</v>
      </c>
      <c r="S153" s="131"/>
      <c r="T153" s="133">
        <f>SUM(T154:T156)</f>
        <v>0</v>
      </c>
      <c r="AR153" s="127" t="s">
        <v>80</v>
      </c>
      <c r="AT153" s="134" t="s">
        <v>71</v>
      </c>
      <c r="AU153" s="134" t="s">
        <v>80</v>
      </c>
      <c r="AY153" s="127" t="s">
        <v>125</v>
      </c>
      <c r="BK153" s="135">
        <f>SUM(BK154:BK156)</f>
        <v>0</v>
      </c>
    </row>
    <row r="154" spans="1:65" s="2" customFormat="1" ht="14.45" customHeight="1">
      <c r="A154" s="26"/>
      <c r="B154" s="138"/>
      <c r="C154" s="156">
        <v>32</v>
      </c>
      <c r="D154" s="156" t="s">
        <v>215</v>
      </c>
      <c r="E154" s="157" t="s">
        <v>442</v>
      </c>
      <c r="F154" s="158" t="s">
        <v>443</v>
      </c>
      <c r="G154" s="159" t="s">
        <v>145</v>
      </c>
      <c r="H154" s="160">
        <v>1</v>
      </c>
      <c r="I154" s="161"/>
      <c r="J154" s="161">
        <f>ROUND(I154*H154,2)</f>
        <v>0</v>
      </c>
      <c r="K154" s="162"/>
      <c r="L154" s="163"/>
      <c r="M154" s="164" t="s">
        <v>1</v>
      </c>
      <c r="N154" s="165" t="s">
        <v>38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154</v>
      </c>
      <c r="AT154" s="150" t="s">
        <v>215</v>
      </c>
      <c r="AU154" s="150" t="s">
        <v>133</v>
      </c>
      <c r="AY154" s="14" t="s">
        <v>125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4" t="s">
        <v>133</v>
      </c>
      <c r="BK154" s="151">
        <f>ROUND(I154*H154,2)</f>
        <v>0</v>
      </c>
      <c r="BL154" s="14" t="s">
        <v>132</v>
      </c>
      <c r="BM154" s="150" t="s">
        <v>444</v>
      </c>
    </row>
    <row r="155" spans="1:65" s="2" customFormat="1" ht="14.45" customHeight="1">
      <c r="A155" s="26"/>
      <c r="B155" s="138"/>
      <c r="C155" s="156">
        <v>33</v>
      </c>
      <c r="D155" s="156" t="s">
        <v>215</v>
      </c>
      <c r="E155" s="157" t="s">
        <v>445</v>
      </c>
      <c r="F155" s="158" t="s">
        <v>446</v>
      </c>
      <c r="G155" s="159" t="s">
        <v>145</v>
      </c>
      <c r="H155" s="160">
        <v>1</v>
      </c>
      <c r="I155" s="161"/>
      <c r="J155" s="161">
        <f>ROUND(I155*H155,2)</f>
        <v>0</v>
      </c>
      <c r="K155" s="162"/>
      <c r="L155" s="163"/>
      <c r="M155" s="164" t="s">
        <v>1</v>
      </c>
      <c r="N155" s="165" t="s">
        <v>38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154</v>
      </c>
      <c r="AT155" s="150" t="s">
        <v>215</v>
      </c>
      <c r="AU155" s="150" t="s">
        <v>133</v>
      </c>
      <c r="AY155" s="14" t="s">
        <v>125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4" t="s">
        <v>133</v>
      </c>
      <c r="BK155" s="151">
        <f>ROUND(I155*H155,2)</f>
        <v>0</v>
      </c>
      <c r="BL155" s="14" t="s">
        <v>132</v>
      </c>
      <c r="BM155" s="150" t="s">
        <v>447</v>
      </c>
    </row>
    <row r="156" spans="1:65" s="2" customFormat="1" ht="14.45" customHeight="1">
      <c r="A156" s="26"/>
      <c r="B156" s="138"/>
      <c r="C156" s="156">
        <v>34</v>
      </c>
      <c r="D156" s="156" t="s">
        <v>215</v>
      </c>
      <c r="E156" s="157" t="s">
        <v>448</v>
      </c>
      <c r="F156" s="158" t="s">
        <v>449</v>
      </c>
      <c r="G156" s="159" t="s">
        <v>145</v>
      </c>
      <c r="H156" s="160">
        <v>1</v>
      </c>
      <c r="I156" s="161"/>
      <c r="J156" s="161">
        <f>ROUND(I156*H156,2)</f>
        <v>0</v>
      </c>
      <c r="K156" s="162"/>
      <c r="L156" s="163"/>
      <c r="M156" s="164" t="s">
        <v>1</v>
      </c>
      <c r="N156" s="165" t="s">
        <v>38</v>
      </c>
      <c r="O156" s="148">
        <v>0</v>
      </c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154</v>
      </c>
      <c r="AT156" s="150" t="s">
        <v>215</v>
      </c>
      <c r="AU156" s="150" t="s">
        <v>133</v>
      </c>
      <c r="AY156" s="14" t="s">
        <v>125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4" t="s">
        <v>133</v>
      </c>
      <c r="BK156" s="151">
        <f>ROUND(I156*H156,2)</f>
        <v>0</v>
      </c>
      <c r="BL156" s="14" t="s">
        <v>132</v>
      </c>
      <c r="BM156" s="150" t="s">
        <v>450</v>
      </c>
    </row>
    <row r="157" spans="1:65" s="2" customFormat="1" ht="6.95" customHeight="1">
      <c r="A157" s="26"/>
      <c r="B157" s="41"/>
      <c r="C157" s="42"/>
      <c r="D157" s="42"/>
      <c r="E157" s="42"/>
      <c r="F157" s="42"/>
      <c r="G157" s="42"/>
      <c r="H157" s="42"/>
      <c r="I157" s="42"/>
      <c r="J157" s="42"/>
      <c r="K157" s="42"/>
      <c r="L157" s="27"/>
      <c r="M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</row>
  </sheetData>
  <autoFilter ref="C118:K15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20"/>
  <sheetViews>
    <sheetView showGridLines="0" topLeftCell="A107" workbookViewId="0">
      <selection activeCell="H124" sqref="H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90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97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3" t="str">
        <f>'Rekapitulácia stavby'!K6</f>
        <v>Modernizácia interiéru Materskej školy Ovčie</v>
      </c>
      <c r="F7" s="204"/>
      <c r="G7" s="204"/>
      <c r="H7" s="204"/>
      <c r="L7" s="17"/>
    </row>
    <row r="8" spans="1:46" s="2" customFormat="1" ht="12" customHeight="1">
      <c r="A8" s="26"/>
      <c r="B8" s="27"/>
      <c r="C8" s="26"/>
      <c r="D8" s="23" t="s">
        <v>98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8" t="s">
        <v>452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24. 9. 2020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0" t="str">
        <f>'Rekapitulácia stavby'!E14</f>
        <v xml:space="preserve"> </v>
      </c>
      <c r="F18" s="190"/>
      <c r="G18" s="190"/>
      <c r="H18" s="190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27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30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ROUND((SUM(BE116:BE119)),  2)</f>
        <v>0</v>
      </c>
      <c r="G33" s="26"/>
      <c r="H33" s="26"/>
      <c r="I33" s="95">
        <v>0.2</v>
      </c>
      <c r="J33" s="94">
        <f>ROUND(((SUM(BE116:BE119))*I33),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ROUND((SUM(BF116:BF119)),  2)</f>
        <v>0</v>
      </c>
      <c r="G34" s="26"/>
      <c r="H34" s="26"/>
      <c r="I34" s="95">
        <v>0.2</v>
      </c>
      <c r="J34" s="94">
        <f>ROUND(((SUM(BF116:BF119))*I34),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ROUND((SUM(BG116:BG119)),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ROUND((SUM(BH116:BH119)),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ROUND((SUM(BI116:BI119)),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Modernizácia interiéru Materskej školy Ovčie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98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8" t="str">
        <f>E9</f>
        <v>04 - Interiér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Ovčie</v>
      </c>
      <c r="G89" s="26"/>
      <c r="H89" s="26"/>
      <c r="I89" s="23" t="s">
        <v>19</v>
      </c>
      <c r="J89" s="49" t="str">
        <f>IF(J12="","",J12)</f>
        <v>24. 9. 2020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>Ing. arch. Martin Čurila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Viazanko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8" t="s">
        <v>111</v>
      </c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3" t="s">
        <v>13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3" t="str">
        <f>E7</f>
        <v>Modernizácia interiéru Materskej školy Ovčie</v>
      </c>
      <c r="F106" s="204"/>
      <c r="G106" s="204"/>
      <c r="H106" s="204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98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68" t="str">
        <f>E9</f>
        <v>04 - Interiér</v>
      </c>
      <c r="F108" s="202"/>
      <c r="G108" s="202"/>
      <c r="H108" s="202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17</v>
      </c>
      <c r="D110" s="26"/>
      <c r="E110" s="26"/>
      <c r="F110" s="21" t="str">
        <f>F12</f>
        <v>Ovčie</v>
      </c>
      <c r="G110" s="26"/>
      <c r="H110" s="26"/>
      <c r="I110" s="23" t="s">
        <v>19</v>
      </c>
      <c r="J110" s="49" t="str">
        <f>IF(J12="","",J12)</f>
        <v>24. 9. 2020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5.7" customHeight="1">
      <c r="A112" s="26"/>
      <c r="B112" s="27"/>
      <c r="C112" s="23" t="s">
        <v>21</v>
      </c>
      <c r="D112" s="26"/>
      <c r="E112" s="26"/>
      <c r="F112" s="21" t="str">
        <f>E15</f>
        <v xml:space="preserve"> </v>
      </c>
      <c r="G112" s="26"/>
      <c r="H112" s="26"/>
      <c r="I112" s="23" t="s">
        <v>26</v>
      </c>
      <c r="J112" s="24" t="str">
        <f>E21</f>
        <v>Ing. arch. Martin Čurila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3" t="s">
        <v>25</v>
      </c>
      <c r="D113" s="26"/>
      <c r="E113" s="26"/>
      <c r="F113" s="21" t="str">
        <f>IF(E18="","",E18)</f>
        <v xml:space="preserve"> </v>
      </c>
      <c r="G113" s="26"/>
      <c r="H113" s="26"/>
      <c r="I113" s="23" t="s">
        <v>29</v>
      </c>
      <c r="J113" s="24" t="str">
        <f>E24</f>
        <v>Ing. Viazanko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11" customFormat="1" ht="29.25" customHeight="1">
      <c r="A115" s="115"/>
      <c r="B115" s="116"/>
      <c r="C115" s="117" t="s">
        <v>112</v>
      </c>
      <c r="D115" s="118" t="s">
        <v>57</v>
      </c>
      <c r="E115" s="118" t="s">
        <v>53</v>
      </c>
      <c r="F115" s="118" t="s">
        <v>54</v>
      </c>
      <c r="G115" s="118" t="s">
        <v>113</v>
      </c>
      <c r="H115" s="118" t="s">
        <v>114</v>
      </c>
      <c r="I115" s="118" t="s">
        <v>115</v>
      </c>
      <c r="J115" s="119" t="s">
        <v>102</v>
      </c>
      <c r="K115" s="120" t="s">
        <v>116</v>
      </c>
      <c r="L115" s="121"/>
      <c r="M115" s="56" t="s">
        <v>1</v>
      </c>
      <c r="N115" s="57" t="s">
        <v>36</v>
      </c>
      <c r="O115" s="57" t="s">
        <v>117</v>
      </c>
      <c r="P115" s="57" t="s">
        <v>118</v>
      </c>
      <c r="Q115" s="57" t="s">
        <v>119</v>
      </c>
      <c r="R115" s="57" t="s">
        <v>120</v>
      </c>
      <c r="S115" s="57" t="s">
        <v>121</v>
      </c>
      <c r="T115" s="58" t="s">
        <v>122</v>
      </c>
      <c r="U115" s="115"/>
      <c r="V115" s="115"/>
      <c r="W115" s="115"/>
      <c r="X115" s="115"/>
      <c r="Y115" s="115"/>
      <c r="Z115" s="115"/>
      <c r="AA115" s="115"/>
      <c r="AB115" s="115"/>
      <c r="AC115" s="115"/>
      <c r="AD115" s="115"/>
      <c r="AE115" s="115"/>
    </row>
    <row r="116" spans="1:65" s="2" customFormat="1" ht="22.9" customHeight="1">
      <c r="A116" s="26"/>
      <c r="B116" s="27"/>
      <c r="C116" s="63" t="s">
        <v>103</v>
      </c>
      <c r="D116" s="26"/>
      <c r="E116" s="26"/>
      <c r="F116" s="26"/>
      <c r="G116" s="26"/>
      <c r="H116" s="26"/>
      <c r="I116" s="26"/>
      <c r="J116" s="122">
        <f>BK116</f>
        <v>0</v>
      </c>
      <c r="K116" s="26"/>
      <c r="L116" s="27"/>
      <c r="M116" s="59"/>
      <c r="N116" s="50"/>
      <c r="O116" s="60"/>
      <c r="P116" s="123">
        <f>SUM(P117:P119)</f>
        <v>0</v>
      </c>
      <c r="Q116" s="60"/>
      <c r="R116" s="123">
        <f>SUM(R117:R119)</f>
        <v>0</v>
      </c>
      <c r="S116" s="60"/>
      <c r="T116" s="124">
        <f>SUM(T117:T119)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4" t="s">
        <v>71</v>
      </c>
      <c r="AU116" s="14" t="s">
        <v>104</v>
      </c>
      <c r="BK116" s="125">
        <f>SUM(BK117:BK119)</f>
        <v>0</v>
      </c>
    </row>
    <row r="117" spans="1:65" s="2" customFormat="1" ht="24.2" customHeight="1">
      <c r="A117" s="26"/>
      <c r="B117" s="138"/>
      <c r="C117" s="139" t="s">
        <v>80</v>
      </c>
      <c r="D117" s="139" t="s">
        <v>128</v>
      </c>
      <c r="E117" s="140" t="s">
        <v>453</v>
      </c>
      <c r="F117" s="141" t="s">
        <v>454</v>
      </c>
      <c r="G117" s="142" t="s">
        <v>284</v>
      </c>
      <c r="H117" s="143">
        <v>1.5</v>
      </c>
      <c r="I117" s="144"/>
      <c r="J117" s="144">
        <f>ROUND(I117*H117,2)</f>
        <v>0</v>
      </c>
      <c r="K117" s="145"/>
      <c r="L117" s="27"/>
      <c r="M117" s="146" t="s">
        <v>1</v>
      </c>
      <c r="N117" s="147" t="s">
        <v>38</v>
      </c>
      <c r="O117" s="148">
        <v>0</v>
      </c>
      <c r="P117" s="148">
        <f>O117*H117</f>
        <v>0</v>
      </c>
      <c r="Q117" s="148">
        <v>0</v>
      </c>
      <c r="R117" s="148">
        <f>Q117*H117</f>
        <v>0</v>
      </c>
      <c r="S117" s="148">
        <v>0</v>
      </c>
      <c r="T117" s="149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50" t="s">
        <v>132</v>
      </c>
      <c r="AT117" s="150" t="s">
        <v>128</v>
      </c>
      <c r="AU117" s="150" t="s">
        <v>72</v>
      </c>
      <c r="AY117" s="14" t="s">
        <v>125</v>
      </c>
      <c r="BE117" s="151">
        <f>IF(N117="základná",J117,0)</f>
        <v>0</v>
      </c>
      <c r="BF117" s="151">
        <f>IF(N117="znížená",J117,0)</f>
        <v>0</v>
      </c>
      <c r="BG117" s="151">
        <f>IF(N117="zákl. prenesená",J117,0)</f>
        <v>0</v>
      </c>
      <c r="BH117" s="151">
        <f>IF(N117="zníž. prenesená",J117,0)</f>
        <v>0</v>
      </c>
      <c r="BI117" s="151">
        <f>IF(N117="nulová",J117,0)</f>
        <v>0</v>
      </c>
      <c r="BJ117" s="14" t="s">
        <v>133</v>
      </c>
      <c r="BK117" s="151">
        <f>ROUND(I117*H117,2)</f>
        <v>0</v>
      </c>
      <c r="BL117" s="14" t="s">
        <v>132</v>
      </c>
      <c r="BM117" s="150" t="s">
        <v>133</v>
      </c>
    </row>
    <row r="118" spans="1:65" s="2" customFormat="1" ht="24.2" customHeight="1">
      <c r="A118" s="26"/>
      <c r="B118" s="138"/>
      <c r="C118" s="139">
        <v>2</v>
      </c>
      <c r="D118" s="139" t="s">
        <v>128</v>
      </c>
      <c r="E118" s="140" t="s">
        <v>455</v>
      </c>
      <c r="F118" s="141" t="s">
        <v>456</v>
      </c>
      <c r="G118" s="142" t="s">
        <v>145</v>
      </c>
      <c r="H118" s="143">
        <v>1</v>
      </c>
      <c r="I118" s="144"/>
      <c r="J118" s="144">
        <f>ROUND(I118*H118,2)</f>
        <v>0</v>
      </c>
      <c r="K118" s="145"/>
      <c r="L118" s="27"/>
      <c r="M118" s="146" t="s">
        <v>1</v>
      </c>
      <c r="N118" s="147" t="s">
        <v>38</v>
      </c>
      <c r="O118" s="148">
        <v>0</v>
      </c>
      <c r="P118" s="148">
        <f>O118*H118</f>
        <v>0</v>
      </c>
      <c r="Q118" s="148">
        <v>0</v>
      </c>
      <c r="R118" s="148">
        <f>Q118*H118</f>
        <v>0</v>
      </c>
      <c r="S118" s="148">
        <v>0</v>
      </c>
      <c r="T118" s="149">
        <f>S118*H118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50" t="s">
        <v>132</v>
      </c>
      <c r="AT118" s="150" t="s">
        <v>128</v>
      </c>
      <c r="AU118" s="150" t="s">
        <v>72</v>
      </c>
      <c r="AY118" s="14" t="s">
        <v>125</v>
      </c>
      <c r="BE118" s="151">
        <f>IF(N118="základná",J118,0)</f>
        <v>0</v>
      </c>
      <c r="BF118" s="151">
        <f>IF(N118="znížená",J118,0)</f>
        <v>0</v>
      </c>
      <c r="BG118" s="151">
        <f>IF(N118="zákl. prenesená",J118,0)</f>
        <v>0</v>
      </c>
      <c r="BH118" s="151">
        <f>IF(N118="zníž. prenesená",J118,0)</f>
        <v>0</v>
      </c>
      <c r="BI118" s="151">
        <f>IF(N118="nulová",J118,0)</f>
        <v>0</v>
      </c>
      <c r="BJ118" s="14" t="s">
        <v>133</v>
      </c>
      <c r="BK118" s="151">
        <f>ROUND(I118*H118,2)</f>
        <v>0</v>
      </c>
      <c r="BL118" s="14" t="s">
        <v>132</v>
      </c>
      <c r="BM118" s="150" t="s">
        <v>132</v>
      </c>
    </row>
    <row r="119" spans="1:65" s="2" customFormat="1" ht="37.9" customHeight="1">
      <c r="A119" s="26"/>
      <c r="B119" s="138"/>
      <c r="C119" s="139">
        <v>3</v>
      </c>
      <c r="D119" s="139" t="s">
        <v>128</v>
      </c>
      <c r="E119" s="140" t="s">
        <v>457</v>
      </c>
      <c r="F119" s="141" t="s">
        <v>458</v>
      </c>
      <c r="G119" s="142" t="s">
        <v>145</v>
      </c>
      <c r="H119" s="143">
        <v>1</v>
      </c>
      <c r="I119" s="144"/>
      <c r="J119" s="144">
        <f>ROUND(I119*H119,2)</f>
        <v>0</v>
      </c>
      <c r="K119" s="145"/>
      <c r="L119" s="27"/>
      <c r="M119" s="146" t="s">
        <v>1</v>
      </c>
      <c r="N119" s="147" t="s">
        <v>38</v>
      </c>
      <c r="O119" s="148">
        <v>0</v>
      </c>
      <c r="P119" s="148">
        <f>O119*H119</f>
        <v>0</v>
      </c>
      <c r="Q119" s="148">
        <v>0</v>
      </c>
      <c r="R119" s="148">
        <f>Q119*H119</f>
        <v>0</v>
      </c>
      <c r="S119" s="148">
        <v>0</v>
      </c>
      <c r="T119" s="149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50" t="s">
        <v>132</v>
      </c>
      <c r="AT119" s="150" t="s">
        <v>128</v>
      </c>
      <c r="AU119" s="150" t="s">
        <v>72</v>
      </c>
      <c r="AY119" s="14" t="s">
        <v>125</v>
      </c>
      <c r="BE119" s="151">
        <f>IF(N119="základná",J119,0)</f>
        <v>0</v>
      </c>
      <c r="BF119" s="151">
        <f>IF(N119="znížená",J119,0)</f>
        <v>0</v>
      </c>
      <c r="BG119" s="151">
        <f>IF(N119="zákl. prenesená",J119,0)</f>
        <v>0</v>
      </c>
      <c r="BH119" s="151">
        <f>IF(N119="zníž. prenesená",J119,0)</f>
        <v>0</v>
      </c>
      <c r="BI119" s="151">
        <f>IF(N119="nulová",J119,0)</f>
        <v>0</v>
      </c>
      <c r="BJ119" s="14" t="s">
        <v>133</v>
      </c>
      <c r="BK119" s="151">
        <f>ROUND(I119*H119,2)</f>
        <v>0</v>
      </c>
      <c r="BL119" s="14" t="s">
        <v>132</v>
      </c>
      <c r="BM119" s="150" t="s">
        <v>148</v>
      </c>
    </row>
    <row r="120" spans="1:65" s="2" customFormat="1" ht="6.95" customHeight="1">
      <c r="A120" s="26"/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7"/>
      <c r="M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</sheetData>
  <autoFilter ref="C115:K119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0"/>
  <sheetViews>
    <sheetView showGridLines="0" topLeftCell="A112" workbookViewId="0">
      <selection activeCell="I122" sqref="I122:I14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93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97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3" t="str">
        <f>'Rekapitulácia stavby'!K6</f>
        <v>Modernizácia interiéru Materskej školy Ovčie</v>
      </c>
      <c r="F7" s="204"/>
      <c r="G7" s="204"/>
      <c r="H7" s="204"/>
      <c r="L7" s="17"/>
    </row>
    <row r="8" spans="1:46" s="2" customFormat="1" ht="12" customHeight="1">
      <c r="A8" s="26"/>
      <c r="B8" s="27"/>
      <c r="C8" s="26"/>
      <c r="D8" s="23" t="s">
        <v>98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8" t="s">
        <v>460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24. 9. 2020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0" t="str">
        <f>'Rekapitulácia stavby'!E14</f>
        <v xml:space="preserve"> </v>
      </c>
      <c r="F18" s="190"/>
      <c r="G18" s="190"/>
      <c r="H18" s="190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27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30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ROUND(J120,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ROUND((SUM(BE120:BE149)),  2)</f>
        <v>0</v>
      </c>
      <c r="G33" s="26"/>
      <c r="H33" s="26"/>
      <c r="I33" s="95">
        <v>0.2</v>
      </c>
      <c r="J33" s="94">
        <f>ROUND(((SUM(BE120:BE149))*I33),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ROUND((SUM(BF120:BF149)),  2)</f>
        <v>0</v>
      </c>
      <c r="G34" s="26"/>
      <c r="H34" s="26"/>
      <c r="I34" s="95">
        <v>0.2</v>
      </c>
      <c r="J34" s="94">
        <f>ROUND(((SUM(BF120:BF149))*I34),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ROUND((SUM(BG120:BG149)),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ROUND((SUM(BH120:BH149)),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ROUND((SUM(BI120:BI149)),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Modernizácia interiéru Materskej školy Ovčie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98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8" t="str">
        <f>E9</f>
        <v>05 - Ústredné vykurovanie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Ovčie</v>
      </c>
      <c r="G89" s="26"/>
      <c r="H89" s="26"/>
      <c r="I89" s="23" t="s">
        <v>19</v>
      </c>
      <c r="J89" s="49" t="str">
        <f>IF(J12="","",J12)</f>
        <v>24. 9. 2020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>Ing. arch. Martin Čurila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Viazanko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J120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461</v>
      </c>
      <c r="E97" s="109"/>
      <c r="F97" s="109"/>
      <c r="G97" s="109"/>
      <c r="H97" s="109"/>
      <c r="I97" s="109"/>
      <c r="J97" s="110">
        <f>J121</f>
        <v>0</v>
      </c>
      <c r="L97" s="107"/>
    </row>
    <row r="98" spans="1:31" s="9" customFormat="1" ht="24.95" customHeight="1">
      <c r="B98" s="107"/>
      <c r="D98" s="108" t="s">
        <v>462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1:31" s="10" customFormat="1" ht="19.899999999999999" customHeight="1">
      <c r="B99" s="111"/>
      <c r="D99" s="112" t="s">
        <v>463</v>
      </c>
      <c r="E99" s="113"/>
      <c r="F99" s="113"/>
      <c r="G99" s="113"/>
      <c r="H99" s="113"/>
      <c r="I99" s="113"/>
      <c r="J99" s="114">
        <f>J131</f>
        <v>0</v>
      </c>
      <c r="L99" s="111"/>
    </row>
    <row r="100" spans="1:31" s="9" customFormat="1" ht="24.95" customHeight="1">
      <c r="B100" s="107"/>
      <c r="D100" s="108" t="s">
        <v>464</v>
      </c>
      <c r="E100" s="109"/>
      <c r="F100" s="109"/>
      <c r="G100" s="109"/>
      <c r="H100" s="109"/>
      <c r="I100" s="109"/>
      <c r="J100" s="110">
        <f>J146</f>
        <v>0</v>
      </c>
      <c r="L100" s="107"/>
    </row>
    <row r="101" spans="1:31" s="2" customFormat="1" ht="21.75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31" s="2" customFormat="1" ht="6.95" customHeight="1">
      <c r="A106" s="26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24.95" customHeight="1">
      <c r="A107" s="26"/>
      <c r="B107" s="27"/>
      <c r="C107" s="18" t="s">
        <v>111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6.9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13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203" t="str">
        <f>E7</f>
        <v>Modernizácia interiéru Materskej školy Ovčie</v>
      </c>
      <c r="F110" s="204"/>
      <c r="G110" s="204"/>
      <c r="H110" s="204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98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6.5" customHeight="1">
      <c r="A112" s="26"/>
      <c r="B112" s="27"/>
      <c r="C112" s="26"/>
      <c r="D112" s="26"/>
      <c r="E112" s="168" t="str">
        <f>E9</f>
        <v>05 - Ústredné vykurovanie</v>
      </c>
      <c r="F112" s="202"/>
      <c r="G112" s="202"/>
      <c r="H112" s="202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17</v>
      </c>
      <c r="D114" s="26"/>
      <c r="E114" s="26"/>
      <c r="F114" s="21" t="str">
        <f>F12</f>
        <v>Ovčie</v>
      </c>
      <c r="G114" s="26"/>
      <c r="H114" s="26"/>
      <c r="I114" s="23" t="s">
        <v>19</v>
      </c>
      <c r="J114" s="49" t="str">
        <f>IF(J12="","",J12)</f>
        <v>24. 9. 2020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25.7" customHeight="1">
      <c r="A116" s="26"/>
      <c r="B116" s="27"/>
      <c r="C116" s="23" t="s">
        <v>21</v>
      </c>
      <c r="D116" s="26"/>
      <c r="E116" s="26"/>
      <c r="F116" s="21" t="str">
        <f>E15</f>
        <v xml:space="preserve"> </v>
      </c>
      <c r="G116" s="26"/>
      <c r="H116" s="26"/>
      <c r="I116" s="23" t="s">
        <v>26</v>
      </c>
      <c r="J116" s="24" t="str">
        <f>E21</f>
        <v>Ing. arch. Martin Čurila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25</v>
      </c>
      <c r="D117" s="26"/>
      <c r="E117" s="26"/>
      <c r="F117" s="21" t="str">
        <f>IF(E18="","",E18)</f>
        <v xml:space="preserve"> </v>
      </c>
      <c r="G117" s="26"/>
      <c r="H117" s="26"/>
      <c r="I117" s="23" t="s">
        <v>29</v>
      </c>
      <c r="J117" s="24" t="str">
        <f>E24</f>
        <v>Ing. Viazanko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0.3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11" customFormat="1" ht="29.25" customHeight="1">
      <c r="A119" s="115"/>
      <c r="B119" s="116"/>
      <c r="C119" s="117" t="s">
        <v>112</v>
      </c>
      <c r="D119" s="118" t="s">
        <v>57</v>
      </c>
      <c r="E119" s="118" t="s">
        <v>53</v>
      </c>
      <c r="F119" s="118" t="s">
        <v>54</v>
      </c>
      <c r="G119" s="118" t="s">
        <v>113</v>
      </c>
      <c r="H119" s="118" t="s">
        <v>114</v>
      </c>
      <c r="I119" s="118" t="s">
        <v>115</v>
      </c>
      <c r="J119" s="119" t="s">
        <v>102</v>
      </c>
      <c r="K119" s="120" t="s">
        <v>116</v>
      </c>
      <c r="L119" s="121"/>
      <c r="M119" s="56" t="s">
        <v>1</v>
      </c>
      <c r="N119" s="57" t="s">
        <v>36</v>
      </c>
      <c r="O119" s="57" t="s">
        <v>117</v>
      </c>
      <c r="P119" s="57" t="s">
        <v>118</v>
      </c>
      <c r="Q119" s="57" t="s">
        <v>119</v>
      </c>
      <c r="R119" s="57" t="s">
        <v>120</v>
      </c>
      <c r="S119" s="57" t="s">
        <v>121</v>
      </c>
      <c r="T119" s="58" t="s">
        <v>122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</row>
    <row r="120" spans="1:65" s="2" customFormat="1" ht="22.9" customHeight="1">
      <c r="A120" s="26"/>
      <c r="B120" s="27"/>
      <c r="C120" s="63" t="s">
        <v>103</v>
      </c>
      <c r="D120" s="26"/>
      <c r="E120" s="26"/>
      <c r="F120" s="26"/>
      <c r="G120" s="26"/>
      <c r="H120" s="26"/>
      <c r="I120" s="26"/>
      <c r="J120" s="122">
        <f>BK120</f>
        <v>0</v>
      </c>
      <c r="K120" s="26"/>
      <c r="L120" s="27"/>
      <c r="M120" s="59"/>
      <c r="N120" s="50"/>
      <c r="O120" s="60"/>
      <c r="P120" s="123">
        <f>P121+P130+P146</f>
        <v>0</v>
      </c>
      <c r="Q120" s="60"/>
      <c r="R120" s="123">
        <f>R121+R130+R146</f>
        <v>0</v>
      </c>
      <c r="S120" s="60"/>
      <c r="T120" s="124">
        <f>T121+T130+T146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4" t="s">
        <v>71</v>
      </c>
      <c r="AU120" s="14" t="s">
        <v>104</v>
      </c>
      <c r="BK120" s="125">
        <f>BK121+BK130+BK146</f>
        <v>0</v>
      </c>
    </row>
    <row r="121" spans="1:65" s="12" customFormat="1" ht="25.9" customHeight="1">
      <c r="B121" s="126"/>
      <c r="D121" s="127" t="s">
        <v>71</v>
      </c>
      <c r="E121" s="128" t="s">
        <v>465</v>
      </c>
      <c r="F121" s="128" t="s">
        <v>466</v>
      </c>
      <c r="J121" s="129">
        <f>BK121</f>
        <v>0</v>
      </c>
      <c r="L121" s="126"/>
      <c r="M121" s="130"/>
      <c r="N121" s="131"/>
      <c r="O121" s="131"/>
      <c r="P121" s="132">
        <f>SUM(P122:P129)</f>
        <v>0</v>
      </c>
      <c r="Q121" s="131"/>
      <c r="R121" s="132">
        <f>SUM(R122:R129)</f>
        <v>0</v>
      </c>
      <c r="S121" s="131"/>
      <c r="T121" s="133">
        <f>SUM(T122:T129)</f>
        <v>0</v>
      </c>
      <c r="AR121" s="127" t="s">
        <v>80</v>
      </c>
      <c r="AT121" s="134" t="s">
        <v>71</v>
      </c>
      <c r="AU121" s="134" t="s">
        <v>72</v>
      </c>
      <c r="AY121" s="127" t="s">
        <v>125</v>
      </c>
      <c r="BK121" s="135">
        <f>SUM(BK122:BK129)</f>
        <v>0</v>
      </c>
    </row>
    <row r="122" spans="1:65" s="2" customFormat="1" ht="14.45" customHeight="1">
      <c r="A122" s="26"/>
      <c r="B122" s="138"/>
      <c r="C122" s="139" t="s">
        <v>80</v>
      </c>
      <c r="D122" s="139" t="s">
        <v>128</v>
      </c>
      <c r="E122" s="140" t="s">
        <v>467</v>
      </c>
      <c r="F122" s="141" t="s">
        <v>468</v>
      </c>
      <c r="G122" s="142" t="s">
        <v>469</v>
      </c>
      <c r="H122" s="143">
        <v>2</v>
      </c>
      <c r="I122" s="144"/>
      <c r="J122" s="144">
        <f t="shared" ref="J122:J129" si="0">ROUND(I122*H122,2)</f>
        <v>0</v>
      </c>
      <c r="K122" s="145"/>
      <c r="L122" s="27"/>
      <c r="M122" s="146" t="s">
        <v>1</v>
      </c>
      <c r="N122" s="147" t="s">
        <v>38</v>
      </c>
      <c r="O122" s="148">
        <v>0</v>
      </c>
      <c r="P122" s="148">
        <f t="shared" ref="P122:P129" si="1">O122*H122</f>
        <v>0</v>
      </c>
      <c r="Q122" s="148">
        <v>0</v>
      </c>
      <c r="R122" s="148">
        <f t="shared" ref="R122:R129" si="2">Q122*H122</f>
        <v>0</v>
      </c>
      <c r="S122" s="148">
        <v>0</v>
      </c>
      <c r="T122" s="149">
        <f t="shared" ref="T122:T129" si="3"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50" t="s">
        <v>132</v>
      </c>
      <c r="AT122" s="150" t="s">
        <v>128</v>
      </c>
      <c r="AU122" s="150" t="s">
        <v>80</v>
      </c>
      <c r="AY122" s="14" t="s">
        <v>125</v>
      </c>
      <c r="BE122" s="151">
        <f t="shared" ref="BE122:BE129" si="4">IF(N122="základná",J122,0)</f>
        <v>0</v>
      </c>
      <c r="BF122" s="151">
        <f t="shared" ref="BF122:BF129" si="5">IF(N122="znížená",J122,0)</f>
        <v>0</v>
      </c>
      <c r="BG122" s="151">
        <f t="shared" ref="BG122:BG129" si="6">IF(N122="zákl. prenesená",J122,0)</f>
        <v>0</v>
      </c>
      <c r="BH122" s="151">
        <f t="shared" ref="BH122:BH129" si="7">IF(N122="zníž. prenesená",J122,0)</f>
        <v>0</v>
      </c>
      <c r="BI122" s="151">
        <f t="shared" ref="BI122:BI129" si="8">IF(N122="nulová",J122,0)</f>
        <v>0</v>
      </c>
      <c r="BJ122" s="14" t="s">
        <v>133</v>
      </c>
      <c r="BK122" s="151">
        <f t="shared" ref="BK122:BK129" si="9">ROUND(I122*H122,2)</f>
        <v>0</v>
      </c>
      <c r="BL122" s="14" t="s">
        <v>132</v>
      </c>
      <c r="BM122" s="150" t="s">
        <v>133</v>
      </c>
    </row>
    <row r="123" spans="1:65" s="2" customFormat="1" ht="14.45" customHeight="1">
      <c r="A123" s="26"/>
      <c r="B123" s="138"/>
      <c r="C123" s="139" t="s">
        <v>133</v>
      </c>
      <c r="D123" s="139" t="s">
        <v>128</v>
      </c>
      <c r="E123" s="140" t="s">
        <v>470</v>
      </c>
      <c r="F123" s="141" t="s">
        <v>471</v>
      </c>
      <c r="G123" s="142" t="s">
        <v>469</v>
      </c>
      <c r="H123" s="143">
        <v>20</v>
      </c>
      <c r="I123" s="144"/>
      <c r="J123" s="144">
        <f t="shared" si="0"/>
        <v>0</v>
      </c>
      <c r="K123" s="145"/>
      <c r="L123" s="27"/>
      <c r="M123" s="146" t="s">
        <v>1</v>
      </c>
      <c r="N123" s="147" t="s">
        <v>38</v>
      </c>
      <c r="O123" s="148">
        <v>0</v>
      </c>
      <c r="P123" s="148">
        <f t="shared" si="1"/>
        <v>0</v>
      </c>
      <c r="Q123" s="148">
        <v>0</v>
      </c>
      <c r="R123" s="148">
        <f t="shared" si="2"/>
        <v>0</v>
      </c>
      <c r="S123" s="148">
        <v>0</v>
      </c>
      <c r="T123" s="149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50" t="s">
        <v>132</v>
      </c>
      <c r="AT123" s="150" t="s">
        <v>128</v>
      </c>
      <c r="AU123" s="150" t="s">
        <v>80</v>
      </c>
      <c r="AY123" s="14" t="s">
        <v>125</v>
      </c>
      <c r="BE123" s="151">
        <f t="shared" si="4"/>
        <v>0</v>
      </c>
      <c r="BF123" s="151">
        <f t="shared" si="5"/>
        <v>0</v>
      </c>
      <c r="BG123" s="151">
        <f t="shared" si="6"/>
        <v>0</v>
      </c>
      <c r="BH123" s="151">
        <f t="shared" si="7"/>
        <v>0</v>
      </c>
      <c r="BI123" s="151">
        <f t="shared" si="8"/>
        <v>0</v>
      </c>
      <c r="BJ123" s="14" t="s">
        <v>133</v>
      </c>
      <c r="BK123" s="151">
        <f t="shared" si="9"/>
        <v>0</v>
      </c>
      <c r="BL123" s="14" t="s">
        <v>132</v>
      </c>
      <c r="BM123" s="150" t="s">
        <v>132</v>
      </c>
    </row>
    <row r="124" spans="1:65" s="2" customFormat="1" ht="14.45" customHeight="1">
      <c r="A124" s="26"/>
      <c r="B124" s="138"/>
      <c r="C124" s="139" t="s">
        <v>139</v>
      </c>
      <c r="D124" s="139" t="s">
        <v>128</v>
      </c>
      <c r="E124" s="140" t="s">
        <v>472</v>
      </c>
      <c r="F124" s="141" t="s">
        <v>473</v>
      </c>
      <c r="G124" s="142" t="s">
        <v>469</v>
      </c>
      <c r="H124" s="143">
        <v>5</v>
      </c>
      <c r="I124" s="144"/>
      <c r="J124" s="144">
        <f t="shared" si="0"/>
        <v>0</v>
      </c>
      <c r="K124" s="145"/>
      <c r="L124" s="27"/>
      <c r="M124" s="146" t="s">
        <v>1</v>
      </c>
      <c r="N124" s="147" t="s">
        <v>38</v>
      </c>
      <c r="O124" s="148">
        <v>0</v>
      </c>
      <c r="P124" s="148">
        <f t="shared" si="1"/>
        <v>0</v>
      </c>
      <c r="Q124" s="148">
        <v>0</v>
      </c>
      <c r="R124" s="148">
        <f t="shared" si="2"/>
        <v>0</v>
      </c>
      <c r="S124" s="148">
        <v>0</v>
      </c>
      <c r="T124" s="149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50" t="s">
        <v>132</v>
      </c>
      <c r="AT124" s="150" t="s">
        <v>128</v>
      </c>
      <c r="AU124" s="150" t="s">
        <v>80</v>
      </c>
      <c r="AY124" s="14" t="s">
        <v>125</v>
      </c>
      <c r="BE124" s="151">
        <f t="shared" si="4"/>
        <v>0</v>
      </c>
      <c r="BF124" s="151">
        <f t="shared" si="5"/>
        <v>0</v>
      </c>
      <c r="BG124" s="151">
        <f t="shared" si="6"/>
        <v>0</v>
      </c>
      <c r="BH124" s="151">
        <f t="shared" si="7"/>
        <v>0</v>
      </c>
      <c r="BI124" s="151">
        <f t="shared" si="8"/>
        <v>0</v>
      </c>
      <c r="BJ124" s="14" t="s">
        <v>133</v>
      </c>
      <c r="BK124" s="151">
        <f t="shared" si="9"/>
        <v>0</v>
      </c>
      <c r="BL124" s="14" t="s">
        <v>132</v>
      </c>
      <c r="BM124" s="150" t="s">
        <v>148</v>
      </c>
    </row>
    <row r="125" spans="1:65" s="2" customFormat="1" ht="14.45" customHeight="1">
      <c r="A125" s="26"/>
      <c r="B125" s="138"/>
      <c r="C125" s="139" t="s">
        <v>132</v>
      </c>
      <c r="D125" s="139" t="s">
        <v>128</v>
      </c>
      <c r="E125" s="140" t="s">
        <v>474</v>
      </c>
      <c r="F125" s="141" t="s">
        <v>475</v>
      </c>
      <c r="G125" s="142" t="s">
        <v>145</v>
      </c>
      <c r="H125" s="143">
        <v>4</v>
      </c>
      <c r="I125" s="144"/>
      <c r="J125" s="144">
        <f t="shared" si="0"/>
        <v>0</v>
      </c>
      <c r="K125" s="145"/>
      <c r="L125" s="27"/>
      <c r="M125" s="146" t="s">
        <v>1</v>
      </c>
      <c r="N125" s="147" t="s">
        <v>38</v>
      </c>
      <c r="O125" s="148">
        <v>0</v>
      </c>
      <c r="P125" s="148">
        <f t="shared" si="1"/>
        <v>0</v>
      </c>
      <c r="Q125" s="148">
        <v>0</v>
      </c>
      <c r="R125" s="148">
        <f t="shared" si="2"/>
        <v>0</v>
      </c>
      <c r="S125" s="148">
        <v>0</v>
      </c>
      <c r="T125" s="149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50" t="s">
        <v>132</v>
      </c>
      <c r="AT125" s="150" t="s">
        <v>128</v>
      </c>
      <c r="AU125" s="150" t="s">
        <v>80</v>
      </c>
      <c r="AY125" s="14" t="s">
        <v>125</v>
      </c>
      <c r="BE125" s="151">
        <f t="shared" si="4"/>
        <v>0</v>
      </c>
      <c r="BF125" s="151">
        <f t="shared" si="5"/>
        <v>0</v>
      </c>
      <c r="BG125" s="151">
        <f t="shared" si="6"/>
        <v>0</v>
      </c>
      <c r="BH125" s="151">
        <f t="shared" si="7"/>
        <v>0</v>
      </c>
      <c r="BI125" s="151">
        <f t="shared" si="8"/>
        <v>0</v>
      </c>
      <c r="BJ125" s="14" t="s">
        <v>133</v>
      </c>
      <c r="BK125" s="151">
        <f t="shared" si="9"/>
        <v>0</v>
      </c>
      <c r="BL125" s="14" t="s">
        <v>132</v>
      </c>
      <c r="BM125" s="150" t="s">
        <v>154</v>
      </c>
    </row>
    <row r="126" spans="1:65" s="2" customFormat="1" ht="24.2" customHeight="1">
      <c r="A126" s="26"/>
      <c r="B126" s="138"/>
      <c r="C126" s="139" t="s">
        <v>147</v>
      </c>
      <c r="D126" s="139" t="s">
        <v>128</v>
      </c>
      <c r="E126" s="140" t="s">
        <v>476</v>
      </c>
      <c r="F126" s="141" t="s">
        <v>477</v>
      </c>
      <c r="G126" s="142" t="s">
        <v>145</v>
      </c>
      <c r="H126" s="143">
        <v>8</v>
      </c>
      <c r="I126" s="144"/>
      <c r="J126" s="144">
        <f t="shared" si="0"/>
        <v>0</v>
      </c>
      <c r="K126" s="145"/>
      <c r="L126" s="27"/>
      <c r="M126" s="146" t="s">
        <v>1</v>
      </c>
      <c r="N126" s="147" t="s">
        <v>38</v>
      </c>
      <c r="O126" s="148">
        <v>0</v>
      </c>
      <c r="P126" s="148">
        <f t="shared" si="1"/>
        <v>0</v>
      </c>
      <c r="Q126" s="148">
        <v>0</v>
      </c>
      <c r="R126" s="148">
        <f t="shared" si="2"/>
        <v>0</v>
      </c>
      <c r="S126" s="148">
        <v>0</v>
      </c>
      <c r="T126" s="149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50" t="s">
        <v>132</v>
      </c>
      <c r="AT126" s="150" t="s">
        <v>128</v>
      </c>
      <c r="AU126" s="150" t="s">
        <v>80</v>
      </c>
      <c r="AY126" s="14" t="s">
        <v>125</v>
      </c>
      <c r="BE126" s="151">
        <f t="shared" si="4"/>
        <v>0</v>
      </c>
      <c r="BF126" s="151">
        <f t="shared" si="5"/>
        <v>0</v>
      </c>
      <c r="BG126" s="151">
        <f t="shared" si="6"/>
        <v>0</v>
      </c>
      <c r="BH126" s="151">
        <f t="shared" si="7"/>
        <v>0</v>
      </c>
      <c r="BI126" s="151">
        <f t="shared" si="8"/>
        <v>0</v>
      </c>
      <c r="BJ126" s="14" t="s">
        <v>133</v>
      </c>
      <c r="BK126" s="151">
        <f t="shared" si="9"/>
        <v>0</v>
      </c>
      <c r="BL126" s="14" t="s">
        <v>132</v>
      </c>
      <c r="BM126" s="150" t="s">
        <v>158</v>
      </c>
    </row>
    <row r="127" spans="1:65" s="2" customFormat="1" ht="14.45" customHeight="1">
      <c r="A127" s="26"/>
      <c r="B127" s="138"/>
      <c r="C127" s="139" t="s">
        <v>148</v>
      </c>
      <c r="D127" s="139" t="s">
        <v>128</v>
      </c>
      <c r="E127" s="140" t="s">
        <v>478</v>
      </c>
      <c r="F127" s="141" t="s">
        <v>479</v>
      </c>
      <c r="G127" s="142" t="s">
        <v>131</v>
      </c>
      <c r="H127" s="143">
        <v>3</v>
      </c>
      <c r="I127" s="144"/>
      <c r="J127" s="144">
        <f t="shared" si="0"/>
        <v>0</v>
      </c>
      <c r="K127" s="145"/>
      <c r="L127" s="27"/>
      <c r="M127" s="146" t="s">
        <v>1</v>
      </c>
      <c r="N127" s="147" t="s">
        <v>38</v>
      </c>
      <c r="O127" s="148">
        <v>0</v>
      </c>
      <c r="P127" s="148">
        <f t="shared" si="1"/>
        <v>0</v>
      </c>
      <c r="Q127" s="148">
        <v>0</v>
      </c>
      <c r="R127" s="148">
        <f t="shared" si="2"/>
        <v>0</v>
      </c>
      <c r="S127" s="148">
        <v>0</v>
      </c>
      <c r="T127" s="149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50" t="s">
        <v>132</v>
      </c>
      <c r="AT127" s="150" t="s">
        <v>128</v>
      </c>
      <c r="AU127" s="150" t="s">
        <v>80</v>
      </c>
      <c r="AY127" s="14" t="s">
        <v>125</v>
      </c>
      <c r="BE127" s="151">
        <f t="shared" si="4"/>
        <v>0</v>
      </c>
      <c r="BF127" s="151">
        <f t="shared" si="5"/>
        <v>0</v>
      </c>
      <c r="BG127" s="151">
        <f t="shared" si="6"/>
        <v>0</v>
      </c>
      <c r="BH127" s="151">
        <f t="shared" si="7"/>
        <v>0</v>
      </c>
      <c r="BI127" s="151">
        <f t="shared" si="8"/>
        <v>0</v>
      </c>
      <c r="BJ127" s="14" t="s">
        <v>133</v>
      </c>
      <c r="BK127" s="151">
        <f t="shared" si="9"/>
        <v>0</v>
      </c>
      <c r="BL127" s="14" t="s">
        <v>132</v>
      </c>
      <c r="BM127" s="150" t="s">
        <v>167</v>
      </c>
    </row>
    <row r="128" spans="1:65" s="2" customFormat="1" ht="24.2" customHeight="1">
      <c r="A128" s="26"/>
      <c r="B128" s="138"/>
      <c r="C128" s="139" t="s">
        <v>152</v>
      </c>
      <c r="D128" s="139" t="s">
        <v>128</v>
      </c>
      <c r="E128" s="140" t="s">
        <v>480</v>
      </c>
      <c r="F128" s="141" t="s">
        <v>481</v>
      </c>
      <c r="G128" s="142" t="s">
        <v>131</v>
      </c>
      <c r="H128" s="143">
        <v>50</v>
      </c>
      <c r="I128" s="144"/>
      <c r="J128" s="144">
        <f t="shared" si="0"/>
        <v>0</v>
      </c>
      <c r="K128" s="145"/>
      <c r="L128" s="27"/>
      <c r="M128" s="146" t="s">
        <v>1</v>
      </c>
      <c r="N128" s="147" t="s">
        <v>38</v>
      </c>
      <c r="O128" s="148">
        <v>0</v>
      </c>
      <c r="P128" s="148">
        <f t="shared" si="1"/>
        <v>0</v>
      </c>
      <c r="Q128" s="148">
        <v>0</v>
      </c>
      <c r="R128" s="148">
        <f t="shared" si="2"/>
        <v>0</v>
      </c>
      <c r="S128" s="148">
        <v>0</v>
      </c>
      <c r="T128" s="149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50" t="s">
        <v>132</v>
      </c>
      <c r="AT128" s="150" t="s">
        <v>128</v>
      </c>
      <c r="AU128" s="150" t="s">
        <v>80</v>
      </c>
      <c r="AY128" s="14" t="s">
        <v>125</v>
      </c>
      <c r="BE128" s="151">
        <f t="shared" si="4"/>
        <v>0</v>
      </c>
      <c r="BF128" s="151">
        <f t="shared" si="5"/>
        <v>0</v>
      </c>
      <c r="BG128" s="151">
        <f t="shared" si="6"/>
        <v>0</v>
      </c>
      <c r="BH128" s="151">
        <f t="shared" si="7"/>
        <v>0</v>
      </c>
      <c r="BI128" s="151">
        <f t="shared" si="8"/>
        <v>0</v>
      </c>
      <c r="BJ128" s="14" t="s">
        <v>133</v>
      </c>
      <c r="BK128" s="151">
        <f t="shared" si="9"/>
        <v>0</v>
      </c>
      <c r="BL128" s="14" t="s">
        <v>132</v>
      </c>
      <c r="BM128" s="150" t="s">
        <v>174</v>
      </c>
    </row>
    <row r="129" spans="1:65" s="2" customFormat="1" ht="37.9" customHeight="1">
      <c r="A129" s="26"/>
      <c r="B129" s="138"/>
      <c r="C129" s="139" t="s">
        <v>154</v>
      </c>
      <c r="D129" s="139" t="s">
        <v>128</v>
      </c>
      <c r="E129" s="140" t="s">
        <v>482</v>
      </c>
      <c r="F129" s="141" t="s">
        <v>483</v>
      </c>
      <c r="G129" s="142" t="s">
        <v>153</v>
      </c>
      <c r="H129" s="143">
        <v>1</v>
      </c>
      <c r="I129" s="144"/>
      <c r="J129" s="144">
        <f t="shared" si="0"/>
        <v>0</v>
      </c>
      <c r="K129" s="145"/>
      <c r="L129" s="27"/>
      <c r="M129" s="146" t="s">
        <v>1</v>
      </c>
      <c r="N129" s="147" t="s">
        <v>38</v>
      </c>
      <c r="O129" s="148">
        <v>0</v>
      </c>
      <c r="P129" s="148">
        <f t="shared" si="1"/>
        <v>0</v>
      </c>
      <c r="Q129" s="148">
        <v>0</v>
      </c>
      <c r="R129" s="148">
        <f t="shared" si="2"/>
        <v>0</v>
      </c>
      <c r="S129" s="148">
        <v>0</v>
      </c>
      <c r="T129" s="149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50" t="s">
        <v>132</v>
      </c>
      <c r="AT129" s="150" t="s">
        <v>128</v>
      </c>
      <c r="AU129" s="150" t="s">
        <v>80</v>
      </c>
      <c r="AY129" s="14" t="s">
        <v>125</v>
      </c>
      <c r="BE129" s="151">
        <f t="shared" si="4"/>
        <v>0</v>
      </c>
      <c r="BF129" s="151">
        <f t="shared" si="5"/>
        <v>0</v>
      </c>
      <c r="BG129" s="151">
        <f t="shared" si="6"/>
        <v>0</v>
      </c>
      <c r="BH129" s="151">
        <f t="shared" si="7"/>
        <v>0</v>
      </c>
      <c r="BI129" s="151">
        <f t="shared" si="8"/>
        <v>0</v>
      </c>
      <c r="BJ129" s="14" t="s">
        <v>133</v>
      </c>
      <c r="BK129" s="151">
        <f t="shared" si="9"/>
        <v>0</v>
      </c>
      <c r="BL129" s="14" t="s">
        <v>132</v>
      </c>
      <c r="BM129" s="150" t="s">
        <v>169</v>
      </c>
    </row>
    <row r="130" spans="1:65" s="12" customFormat="1" ht="25.9" customHeight="1">
      <c r="B130" s="126"/>
      <c r="D130" s="127" t="s">
        <v>71</v>
      </c>
      <c r="E130" s="128" t="s">
        <v>484</v>
      </c>
      <c r="F130" s="128" t="s">
        <v>485</v>
      </c>
      <c r="J130" s="129">
        <f>BK130</f>
        <v>0</v>
      </c>
      <c r="L130" s="126"/>
      <c r="M130" s="130"/>
      <c r="N130" s="131"/>
      <c r="O130" s="131"/>
      <c r="P130" s="132">
        <f>P131</f>
        <v>0</v>
      </c>
      <c r="Q130" s="131"/>
      <c r="R130" s="132">
        <f>R131</f>
        <v>0</v>
      </c>
      <c r="S130" s="131"/>
      <c r="T130" s="133">
        <f>T131</f>
        <v>0</v>
      </c>
      <c r="AR130" s="127" t="s">
        <v>80</v>
      </c>
      <c r="AT130" s="134" t="s">
        <v>71</v>
      </c>
      <c r="AU130" s="134" t="s">
        <v>72</v>
      </c>
      <c r="AY130" s="127" t="s">
        <v>125</v>
      </c>
      <c r="BK130" s="135">
        <f>BK131</f>
        <v>0</v>
      </c>
    </row>
    <row r="131" spans="1:65" s="12" customFormat="1" ht="22.9" customHeight="1">
      <c r="B131" s="126"/>
      <c r="D131" s="127" t="s">
        <v>71</v>
      </c>
      <c r="E131" s="136" t="s">
        <v>486</v>
      </c>
      <c r="F131" s="136" t="s">
        <v>487</v>
      </c>
      <c r="J131" s="137">
        <f>BK131</f>
        <v>0</v>
      </c>
      <c r="L131" s="126"/>
      <c r="M131" s="130"/>
      <c r="N131" s="131"/>
      <c r="O131" s="131"/>
      <c r="P131" s="132">
        <f>SUM(P132:P145)</f>
        <v>0</v>
      </c>
      <c r="Q131" s="131"/>
      <c r="R131" s="132">
        <f>SUM(R132:R145)</f>
        <v>0</v>
      </c>
      <c r="S131" s="131"/>
      <c r="T131" s="133">
        <f>SUM(T132:T145)</f>
        <v>0</v>
      </c>
      <c r="AR131" s="127" t="s">
        <v>80</v>
      </c>
      <c r="AT131" s="134" t="s">
        <v>71</v>
      </c>
      <c r="AU131" s="134" t="s">
        <v>80</v>
      </c>
      <c r="AY131" s="127" t="s">
        <v>125</v>
      </c>
      <c r="BK131" s="135">
        <f>SUM(BK132:BK145)</f>
        <v>0</v>
      </c>
    </row>
    <row r="132" spans="1:65" s="2" customFormat="1" ht="14.45" customHeight="1">
      <c r="A132" s="26"/>
      <c r="B132" s="138"/>
      <c r="C132" s="156" t="s">
        <v>126</v>
      </c>
      <c r="D132" s="156" t="s">
        <v>215</v>
      </c>
      <c r="E132" s="157" t="s">
        <v>453</v>
      </c>
      <c r="F132" s="158" t="s">
        <v>488</v>
      </c>
      <c r="G132" s="159" t="s">
        <v>145</v>
      </c>
      <c r="H132" s="160">
        <v>1</v>
      </c>
      <c r="I132" s="161"/>
      <c r="J132" s="161">
        <f t="shared" ref="J132:J145" si="10">ROUND(I132*H132,2)</f>
        <v>0</v>
      </c>
      <c r="K132" s="162"/>
      <c r="L132" s="163"/>
      <c r="M132" s="164" t="s">
        <v>1</v>
      </c>
      <c r="N132" s="165" t="s">
        <v>38</v>
      </c>
      <c r="O132" s="148">
        <v>0</v>
      </c>
      <c r="P132" s="148">
        <f t="shared" ref="P132:P145" si="11">O132*H132</f>
        <v>0</v>
      </c>
      <c r="Q132" s="148">
        <v>0</v>
      </c>
      <c r="R132" s="148">
        <f t="shared" ref="R132:R145" si="12">Q132*H132</f>
        <v>0</v>
      </c>
      <c r="S132" s="148">
        <v>0</v>
      </c>
      <c r="T132" s="149">
        <f t="shared" ref="T132:T145" si="1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50" t="s">
        <v>154</v>
      </c>
      <c r="AT132" s="150" t="s">
        <v>215</v>
      </c>
      <c r="AU132" s="150" t="s">
        <v>133</v>
      </c>
      <c r="AY132" s="14" t="s">
        <v>125</v>
      </c>
      <c r="BE132" s="151">
        <f t="shared" ref="BE132:BE145" si="14">IF(N132="základná",J132,0)</f>
        <v>0</v>
      </c>
      <c r="BF132" s="151">
        <f t="shared" ref="BF132:BF145" si="15">IF(N132="znížená",J132,0)</f>
        <v>0</v>
      </c>
      <c r="BG132" s="151">
        <f t="shared" ref="BG132:BG145" si="16">IF(N132="zákl. prenesená",J132,0)</f>
        <v>0</v>
      </c>
      <c r="BH132" s="151">
        <f t="shared" ref="BH132:BH145" si="17">IF(N132="zníž. prenesená",J132,0)</f>
        <v>0</v>
      </c>
      <c r="BI132" s="151">
        <f t="shared" ref="BI132:BI145" si="18">IF(N132="nulová",J132,0)</f>
        <v>0</v>
      </c>
      <c r="BJ132" s="14" t="s">
        <v>133</v>
      </c>
      <c r="BK132" s="151">
        <f t="shared" ref="BK132:BK145" si="19">ROUND(I132*H132,2)</f>
        <v>0</v>
      </c>
      <c r="BL132" s="14" t="s">
        <v>132</v>
      </c>
      <c r="BM132" s="150" t="s">
        <v>260</v>
      </c>
    </row>
    <row r="133" spans="1:65" s="2" customFormat="1" ht="14.45" customHeight="1">
      <c r="A133" s="26"/>
      <c r="B133" s="138"/>
      <c r="C133" s="156" t="s">
        <v>158</v>
      </c>
      <c r="D133" s="156" t="s">
        <v>215</v>
      </c>
      <c r="E133" s="157" t="s">
        <v>455</v>
      </c>
      <c r="F133" s="158" t="s">
        <v>489</v>
      </c>
      <c r="G133" s="159" t="s">
        <v>145</v>
      </c>
      <c r="H133" s="160">
        <v>1</v>
      </c>
      <c r="I133" s="161"/>
      <c r="J133" s="161">
        <f t="shared" si="10"/>
        <v>0</v>
      </c>
      <c r="K133" s="162"/>
      <c r="L133" s="163"/>
      <c r="M133" s="164" t="s">
        <v>1</v>
      </c>
      <c r="N133" s="165" t="s">
        <v>38</v>
      </c>
      <c r="O133" s="148">
        <v>0</v>
      </c>
      <c r="P133" s="148">
        <f t="shared" si="11"/>
        <v>0</v>
      </c>
      <c r="Q133" s="148">
        <v>0</v>
      </c>
      <c r="R133" s="148">
        <f t="shared" si="12"/>
        <v>0</v>
      </c>
      <c r="S133" s="148">
        <v>0</v>
      </c>
      <c r="T133" s="149">
        <f t="shared" si="1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154</v>
      </c>
      <c r="AT133" s="150" t="s">
        <v>215</v>
      </c>
      <c r="AU133" s="150" t="s">
        <v>133</v>
      </c>
      <c r="AY133" s="14" t="s">
        <v>125</v>
      </c>
      <c r="BE133" s="151">
        <f t="shared" si="14"/>
        <v>0</v>
      </c>
      <c r="BF133" s="151">
        <f t="shared" si="15"/>
        <v>0</v>
      </c>
      <c r="BG133" s="151">
        <f t="shared" si="16"/>
        <v>0</v>
      </c>
      <c r="BH133" s="151">
        <f t="shared" si="17"/>
        <v>0</v>
      </c>
      <c r="BI133" s="151">
        <f t="shared" si="18"/>
        <v>0</v>
      </c>
      <c r="BJ133" s="14" t="s">
        <v>133</v>
      </c>
      <c r="BK133" s="151">
        <f t="shared" si="19"/>
        <v>0</v>
      </c>
      <c r="BL133" s="14" t="s">
        <v>132</v>
      </c>
      <c r="BM133" s="150" t="s">
        <v>7</v>
      </c>
    </row>
    <row r="134" spans="1:65" s="2" customFormat="1" ht="14.45" customHeight="1">
      <c r="A134" s="26"/>
      <c r="B134" s="138"/>
      <c r="C134" s="156" t="s">
        <v>162</v>
      </c>
      <c r="D134" s="156" t="s">
        <v>215</v>
      </c>
      <c r="E134" s="157" t="s">
        <v>457</v>
      </c>
      <c r="F134" s="158" t="s">
        <v>490</v>
      </c>
      <c r="G134" s="159" t="s">
        <v>145</v>
      </c>
      <c r="H134" s="160">
        <v>1</v>
      </c>
      <c r="I134" s="161"/>
      <c r="J134" s="161">
        <f t="shared" si="10"/>
        <v>0</v>
      </c>
      <c r="K134" s="162"/>
      <c r="L134" s="163"/>
      <c r="M134" s="164" t="s">
        <v>1</v>
      </c>
      <c r="N134" s="165" t="s">
        <v>38</v>
      </c>
      <c r="O134" s="148">
        <v>0</v>
      </c>
      <c r="P134" s="148">
        <f t="shared" si="11"/>
        <v>0</v>
      </c>
      <c r="Q134" s="148">
        <v>0</v>
      </c>
      <c r="R134" s="148">
        <f t="shared" si="12"/>
        <v>0</v>
      </c>
      <c r="S134" s="148">
        <v>0</v>
      </c>
      <c r="T134" s="149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154</v>
      </c>
      <c r="AT134" s="150" t="s">
        <v>215</v>
      </c>
      <c r="AU134" s="150" t="s">
        <v>133</v>
      </c>
      <c r="AY134" s="14" t="s">
        <v>125</v>
      </c>
      <c r="BE134" s="151">
        <f t="shared" si="14"/>
        <v>0</v>
      </c>
      <c r="BF134" s="151">
        <f t="shared" si="15"/>
        <v>0</v>
      </c>
      <c r="BG134" s="151">
        <f t="shared" si="16"/>
        <v>0</v>
      </c>
      <c r="BH134" s="151">
        <f t="shared" si="17"/>
        <v>0</v>
      </c>
      <c r="BI134" s="151">
        <f t="shared" si="18"/>
        <v>0</v>
      </c>
      <c r="BJ134" s="14" t="s">
        <v>133</v>
      </c>
      <c r="BK134" s="151">
        <f t="shared" si="19"/>
        <v>0</v>
      </c>
      <c r="BL134" s="14" t="s">
        <v>132</v>
      </c>
      <c r="BM134" s="150" t="s">
        <v>281</v>
      </c>
    </row>
    <row r="135" spans="1:65" s="2" customFormat="1" ht="14.45" customHeight="1">
      <c r="A135" s="26"/>
      <c r="B135" s="138"/>
      <c r="C135" s="139" t="s">
        <v>167</v>
      </c>
      <c r="D135" s="139" t="s">
        <v>128</v>
      </c>
      <c r="E135" s="140" t="s">
        <v>491</v>
      </c>
      <c r="F135" s="141" t="s">
        <v>492</v>
      </c>
      <c r="G135" s="142" t="s">
        <v>145</v>
      </c>
      <c r="H135" s="143">
        <v>2</v>
      </c>
      <c r="I135" s="144"/>
      <c r="J135" s="144">
        <f t="shared" si="10"/>
        <v>0</v>
      </c>
      <c r="K135" s="145"/>
      <c r="L135" s="27"/>
      <c r="M135" s="146" t="s">
        <v>1</v>
      </c>
      <c r="N135" s="147" t="s">
        <v>38</v>
      </c>
      <c r="O135" s="148">
        <v>0</v>
      </c>
      <c r="P135" s="148">
        <f t="shared" si="11"/>
        <v>0</v>
      </c>
      <c r="Q135" s="148">
        <v>0</v>
      </c>
      <c r="R135" s="148">
        <f t="shared" si="12"/>
        <v>0</v>
      </c>
      <c r="S135" s="148">
        <v>0</v>
      </c>
      <c r="T135" s="149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132</v>
      </c>
      <c r="AT135" s="150" t="s">
        <v>128</v>
      </c>
      <c r="AU135" s="150" t="s">
        <v>133</v>
      </c>
      <c r="AY135" s="14" t="s">
        <v>125</v>
      </c>
      <c r="BE135" s="151">
        <f t="shared" si="14"/>
        <v>0</v>
      </c>
      <c r="BF135" s="151">
        <f t="shared" si="15"/>
        <v>0</v>
      </c>
      <c r="BG135" s="151">
        <f t="shared" si="16"/>
        <v>0</v>
      </c>
      <c r="BH135" s="151">
        <f t="shared" si="17"/>
        <v>0</v>
      </c>
      <c r="BI135" s="151">
        <f t="shared" si="18"/>
        <v>0</v>
      </c>
      <c r="BJ135" s="14" t="s">
        <v>133</v>
      </c>
      <c r="BK135" s="151">
        <f t="shared" si="19"/>
        <v>0</v>
      </c>
      <c r="BL135" s="14" t="s">
        <v>132</v>
      </c>
      <c r="BM135" s="150" t="s">
        <v>292</v>
      </c>
    </row>
    <row r="136" spans="1:65" s="2" customFormat="1" ht="24.2" customHeight="1">
      <c r="A136" s="26"/>
      <c r="B136" s="138"/>
      <c r="C136" s="156" t="s">
        <v>170</v>
      </c>
      <c r="D136" s="156" t="s">
        <v>215</v>
      </c>
      <c r="E136" s="157" t="s">
        <v>459</v>
      </c>
      <c r="F136" s="158" t="s">
        <v>673</v>
      </c>
      <c r="G136" s="159" t="s">
        <v>145</v>
      </c>
      <c r="H136" s="160">
        <v>2</v>
      </c>
      <c r="I136" s="161"/>
      <c r="J136" s="161">
        <f t="shared" si="10"/>
        <v>0</v>
      </c>
      <c r="K136" s="162"/>
      <c r="L136" s="163"/>
      <c r="M136" s="164" t="s">
        <v>1</v>
      </c>
      <c r="N136" s="165" t="s">
        <v>38</v>
      </c>
      <c r="O136" s="148">
        <v>0</v>
      </c>
      <c r="P136" s="148">
        <f t="shared" si="11"/>
        <v>0</v>
      </c>
      <c r="Q136" s="148">
        <v>0</v>
      </c>
      <c r="R136" s="148">
        <f t="shared" si="12"/>
        <v>0</v>
      </c>
      <c r="S136" s="148">
        <v>0</v>
      </c>
      <c r="T136" s="149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50" t="s">
        <v>154</v>
      </c>
      <c r="AT136" s="150" t="s">
        <v>215</v>
      </c>
      <c r="AU136" s="150" t="s">
        <v>133</v>
      </c>
      <c r="AY136" s="14" t="s">
        <v>125</v>
      </c>
      <c r="BE136" s="151">
        <f t="shared" si="14"/>
        <v>0</v>
      </c>
      <c r="BF136" s="151">
        <f t="shared" si="15"/>
        <v>0</v>
      </c>
      <c r="BG136" s="151">
        <f t="shared" si="16"/>
        <v>0</v>
      </c>
      <c r="BH136" s="151">
        <f t="shared" si="17"/>
        <v>0</v>
      </c>
      <c r="BI136" s="151">
        <f t="shared" si="18"/>
        <v>0</v>
      </c>
      <c r="BJ136" s="14" t="s">
        <v>133</v>
      </c>
      <c r="BK136" s="151">
        <f t="shared" si="19"/>
        <v>0</v>
      </c>
      <c r="BL136" s="14" t="s">
        <v>132</v>
      </c>
      <c r="BM136" s="150" t="s">
        <v>300</v>
      </c>
    </row>
    <row r="137" spans="1:65" s="2" customFormat="1" ht="24.2" customHeight="1">
      <c r="A137" s="26"/>
      <c r="B137" s="138"/>
      <c r="C137" s="156" t="s">
        <v>174</v>
      </c>
      <c r="D137" s="156" t="s">
        <v>215</v>
      </c>
      <c r="E137" s="157" t="s">
        <v>493</v>
      </c>
      <c r="F137" s="158" t="s">
        <v>494</v>
      </c>
      <c r="G137" s="159" t="s">
        <v>145</v>
      </c>
      <c r="H137" s="160">
        <v>2</v>
      </c>
      <c r="I137" s="161"/>
      <c r="J137" s="161">
        <f t="shared" si="10"/>
        <v>0</v>
      </c>
      <c r="K137" s="162"/>
      <c r="L137" s="163"/>
      <c r="M137" s="164" t="s">
        <v>1</v>
      </c>
      <c r="N137" s="165" t="s">
        <v>38</v>
      </c>
      <c r="O137" s="148">
        <v>0</v>
      </c>
      <c r="P137" s="148">
        <f t="shared" si="11"/>
        <v>0</v>
      </c>
      <c r="Q137" s="148">
        <v>0</v>
      </c>
      <c r="R137" s="148">
        <f t="shared" si="12"/>
        <v>0</v>
      </c>
      <c r="S137" s="148">
        <v>0</v>
      </c>
      <c r="T137" s="149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154</v>
      </c>
      <c r="AT137" s="150" t="s">
        <v>215</v>
      </c>
      <c r="AU137" s="150" t="s">
        <v>133</v>
      </c>
      <c r="AY137" s="14" t="s">
        <v>125</v>
      </c>
      <c r="BE137" s="151">
        <f t="shared" si="14"/>
        <v>0</v>
      </c>
      <c r="BF137" s="151">
        <f t="shared" si="15"/>
        <v>0</v>
      </c>
      <c r="BG137" s="151">
        <f t="shared" si="16"/>
        <v>0</v>
      </c>
      <c r="BH137" s="151">
        <f t="shared" si="17"/>
        <v>0</v>
      </c>
      <c r="BI137" s="151">
        <f t="shared" si="18"/>
        <v>0</v>
      </c>
      <c r="BJ137" s="14" t="s">
        <v>133</v>
      </c>
      <c r="BK137" s="151">
        <f t="shared" si="19"/>
        <v>0</v>
      </c>
      <c r="BL137" s="14" t="s">
        <v>132</v>
      </c>
      <c r="BM137" s="150" t="s">
        <v>308</v>
      </c>
    </row>
    <row r="138" spans="1:65" s="2" customFormat="1" ht="24.2" customHeight="1">
      <c r="A138" s="26"/>
      <c r="B138" s="138"/>
      <c r="C138" s="139" t="s">
        <v>175</v>
      </c>
      <c r="D138" s="139" t="s">
        <v>128</v>
      </c>
      <c r="E138" s="140" t="s">
        <v>495</v>
      </c>
      <c r="F138" s="141" t="s">
        <v>496</v>
      </c>
      <c r="G138" s="142" t="s">
        <v>145</v>
      </c>
      <c r="H138" s="143">
        <v>2</v>
      </c>
      <c r="I138" s="144"/>
      <c r="J138" s="144">
        <f t="shared" si="10"/>
        <v>0</v>
      </c>
      <c r="K138" s="145"/>
      <c r="L138" s="27"/>
      <c r="M138" s="146" t="s">
        <v>1</v>
      </c>
      <c r="N138" s="147" t="s">
        <v>38</v>
      </c>
      <c r="O138" s="148">
        <v>0</v>
      </c>
      <c r="P138" s="148">
        <f t="shared" si="11"/>
        <v>0</v>
      </c>
      <c r="Q138" s="148">
        <v>0</v>
      </c>
      <c r="R138" s="148">
        <f t="shared" si="12"/>
        <v>0</v>
      </c>
      <c r="S138" s="148">
        <v>0</v>
      </c>
      <c r="T138" s="149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132</v>
      </c>
      <c r="AT138" s="150" t="s">
        <v>128</v>
      </c>
      <c r="AU138" s="150" t="s">
        <v>133</v>
      </c>
      <c r="AY138" s="14" t="s">
        <v>125</v>
      </c>
      <c r="BE138" s="151">
        <f t="shared" si="14"/>
        <v>0</v>
      </c>
      <c r="BF138" s="151">
        <f t="shared" si="15"/>
        <v>0</v>
      </c>
      <c r="BG138" s="151">
        <f t="shared" si="16"/>
        <v>0</v>
      </c>
      <c r="BH138" s="151">
        <f t="shared" si="17"/>
        <v>0</v>
      </c>
      <c r="BI138" s="151">
        <f t="shared" si="18"/>
        <v>0</v>
      </c>
      <c r="BJ138" s="14" t="s">
        <v>133</v>
      </c>
      <c r="BK138" s="151">
        <f t="shared" si="19"/>
        <v>0</v>
      </c>
      <c r="BL138" s="14" t="s">
        <v>132</v>
      </c>
      <c r="BM138" s="150" t="s">
        <v>312</v>
      </c>
    </row>
    <row r="139" spans="1:65" s="2" customFormat="1" ht="14.45" customHeight="1">
      <c r="A139" s="26"/>
      <c r="B139" s="138"/>
      <c r="C139" s="139" t="s">
        <v>169</v>
      </c>
      <c r="D139" s="139" t="s">
        <v>128</v>
      </c>
      <c r="E139" s="140" t="s">
        <v>497</v>
      </c>
      <c r="F139" s="141" t="s">
        <v>498</v>
      </c>
      <c r="G139" s="142" t="s">
        <v>145</v>
      </c>
      <c r="H139" s="143">
        <v>2</v>
      </c>
      <c r="I139" s="144"/>
      <c r="J139" s="144">
        <f t="shared" si="10"/>
        <v>0</v>
      </c>
      <c r="K139" s="145"/>
      <c r="L139" s="27"/>
      <c r="M139" s="146" t="s">
        <v>1</v>
      </c>
      <c r="N139" s="147" t="s">
        <v>38</v>
      </c>
      <c r="O139" s="148">
        <v>0</v>
      </c>
      <c r="P139" s="148">
        <f t="shared" si="11"/>
        <v>0</v>
      </c>
      <c r="Q139" s="148">
        <v>0</v>
      </c>
      <c r="R139" s="148">
        <f t="shared" si="12"/>
        <v>0</v>
      </c>
      <c r="S139" s="148">
        <v>0</v>
      </c>
      <c r="T139" s="149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132</v>
      </c>
      <c r="AT139" s="150" t="s">
        <v>128</v>
      </c>
      <c r="AU139" s="150" t="s">
        <v>133</v>
      </c>
      <c r="AY139" s="14" t="s">
        <v>125</v>
      </c>
      <c r="BE139" s="151">
        <f t="shared" si="14"/>
        <v>0</v>
      </c>
      <c r="BF139" s="151">
        <f t="shared" si="15"/>
        <v>0</v>
      </c>
      <c r="BG139" s="151">
        <f t="shared" si="16"/>
        <v>0</v>
      </c>
      <c r="BH139" s="151">
        <f t="shared" si="17"/>
        <v>0</v>
      </c>
      <c r="BI139" s="151">
        <f t="shared" si="18"/>
        <v>0</v>
      </c>
      <c r="BJ139" s="14" t="s">
        <v>133</v>
      </c>
      <c r="BK139" s="151">
        <f t="shared" si="19"/>
        <v>0</v>
      </c>
      <c r="BL139" s="14" t="s">
        <v>132</v>
      </c>
      <c r="BM139" s="150" t="s">
        <v>264</v>
      </c>
    </row>
    <row r="140" spans="1:65" s="2" customFormat="1" ht="37.9" customHeight="1">
      <c r="A140" s="26"/>
      <c r="B140" s="138"/>
      <c r="C140" s="156">
        <v>17</v>
      </c>
      <c r="D140" s="156" t="s">
        <v>215</v>
      </c>
      <c r="E140" s="157" t="s">
        <v>499</v>
      </c>
      <c r="F140" s="158" t="s">
        <v>500</v>
      </c>
      <c r="G140" s="159" t="s">
        <v>145</v>
      </c>
      <c r="H140" s="160">
        <v>4</v>
      </c>
      <c r="I140" s="161"/>
      <c r="J140" s="161">
        <f t="shared" si="10"/>
        <v>0</v>
      </c>
      <c r="K140" s="162"/>
      <c r="L140" s="163"/>
      <c r="M140" s="164" t="s">
        <v>1</v>
      </c>
      <c r="N140" s="165" t="s">
        <v>38</v>
      </c>
      <c r="O140" s="148">
        <v>0</v>
      </c>
      <c r="P140" s="148">
        <f t="shared" si="11"/>
        <v>0</v>
      </c>
      <c r="Q140" s="148">
        <v>0</v>
      </c>
      <c r="R140" s="148">
        <f t="shared" si="12"/>
        <v>0</v>
      </c>
      <c r="S140" s="148">
        <v>0</v>
      </c>
      <c r="T140" s="149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154</v>
      </c>
      <c r="AT140" s="150" t="s">
        <v>215</v>
      </c>
      <c r="AU140" s="150" t="s">
        <v>133</v>
      </c>
      <c r="AY140" s="14" t="s">
        <v>125</v>
      </c>
      <c r="BE140" s="151">
        <f t="shared" si="14"/>
        <v>0</v>
      </c>
      <c r="BF140" s="151">
        <f t="shared" si="15"/>
        <v>0</v>
      </c>
      <c r="BG140" s="151">
        <f t="shared" si="16"/>
        <v>0</v>
      </c>
      <c r="BH140" s="151">
        <f t="shared" si="17"/>
        <v>0</v>
      </c>
      <c r="BI140" s="151">
        <f t="shared" si="18"/>
        <v>0</v>
      </c>
      <c r="BJ140" s="14" t="s">
        <v>133</v>
      </c>
      <c r="BK140" s="151">
        <f t="shared" si="19"/>
        <v>0</v>
      </c>
      <c r="BL140" s="14" t="s">
        <v>132</v>
      </c>
      <c r="BM140" s="150" t="s">
        <v>328</v>
      </c>
    </row>
    <row r="141" spans="1:65" s="2" customFormat="1" ht="37.9" customHeight="1">
      <c r="A141" s="26"/>
      <c r="B141" s="138"/>
      <c r="C141" s="156">
        <v>18</v>
      </c>
      <c r="D141" s="156" t="s">
        <v>215</v>
      </c>
      <c r="E141" s="157" t="s">
        <v>501</v>
      </c>
      <c r="F141" s="158" t="s">
        <v>502</v>
      </c>
      <c r="G141" s="159" t="s">
        <v>145</v>
      </c>
      <c r="H141" s="160">
        <v>4</v>
      </c>
      <c r="I141" s="161"/>
      <c r="J141" s="161">
        <f t="shared" si="10"/>
        <v>0</v>
      </c>
      <c r="K141" s="162"/>
      <c r="L141" s="163"/>
      <c r="M141" s="164" t="s">
        <v>1</v>
      </c>
      <c r="N141" s="165" t="s">
        <v>38</v>
      </c>
      <c r="O141" s="148">
        <v>0</v>
      </c>
      <c r="P141" s="148">
        <f t="shared" si="11"/>
        <v>0</v>
      </c>
      <c r="Q141" s="148">
        <v>0</v>
      </c>
      <c r="R141" s="148">
        <f t="shared" si="12"/>
        <v>0</v>
      </c>
      <c r="S141" s="148">
        <v>0</v>
      </c>
      <c r="T141" s="149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154</v>
      </c>
      <c r="AT141" s="150" t="s">
        <v>215</v>
      </c>
      <c r="AU141" s="150" t="s">
        <v>133</v>
      </c>
      <c r="AY141" s="14" t="s">
        <v>125</v>
      </c>
      <c r="BE141" s="151">
        <f t="shared" si="14"/>
        <v>0</v>
      </c>
      <c r="BF141" s="151">
        <f t="shared" si="15"/>
        <v>0</v>
      </c>
      <c r="BG141" s="151">
        <f t="shared" si="16"/>
        <v>0</v>
      </c>
      <c r="BH141" s="151">
        <f t="shared" si="17"/>
        <v>0</v>
      </c>
      <c r="BI141" s="151">
        <f t="shared" si="18"/>
        <v>0</v>
      </c>
      <c r="BJ141" s="14" t="s">
        <v>133</v>
      </c>
      <c r="BK141" s="151">
        <f t="shared" si="19"/>
        <v>0</v>
      </c>
      <c r="BL141" s="14" t="s">
        <v>132</v>
      </c>
      <c r="BM141" s="150" t="s">
        <v>329</v>
      </c>
    </row>
    <row r="142" spans="1:65" s="2" customFormat="1" ht="37.9" customHeight="1">
      <c r="A142" s="26"/>
      <c r="B142" s="138"/>
      <c r="C142" s="156">
        <v>19</v>
      </c>
      <c r="D142" s="156" t="s">
        <v>215</v>
      </c>
      <c r="E142" s="157" t="s">
        <v>503</v>
      </c>
      <c r="F142" s="158" t="s">
        <v>504</v>
      </c>
      <c r="G142" s="159" t="s">
        <v>145</v>
      </c>
      <c r="H142" s="160">
        <v>4</v>
      </c>
      <c r="I142" s="161"/>
      <c r="J142" s="161">
        <f t="shared" si="10"/>
        <v>0</v>
      </c>
      <c r="K142" s="162"/>
      <c r="L142" s="163"/>
      <c r="M142" s="164" t="s">
        <v>1</v>
      </c>
      <c r="N142" s="165" t="s">
        <v>38</v>
      </c>
      <c r="O142" s="148">
        <v>0</v>
      </c>
      <c r="P142" s="148">
        <f t="shared" si="11"/>
        <v>0</v>
      </c>
      <c r="Q142" s="148">
        <v>0</v>
      </c>
      <c r="R142" s="148">
        <f t="shared" si="12"/>
        <v>0</v>
      </c>
      <c r="S142" s="148">
        <v>0</v>
      </c>
      <c r="T142" s="149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154</v>
      </c>
      <c r="AT142" s="150" t="s">
        <v>215</v>
      </c>
      <c r="AU142" s="150" t="s">
        <v>133</v>
      </c>
      <c r="AY142" s="14" t="s">
        <v>125</v>
      </c>
      <c r="BE142" s="151">
        <f t="shared" si="14"/>
        <v>0</v>
      </c>
      <c r="BF142" s="151">
        <f t="shared" si="15"/>
        <v>0</v>
      </c>
      <c r="BG142" s="151">
        <f t="shared" si="16"/>
        <v>0</v>
      </c>
      <c r="BH142" s="151">
        <f t="shared" si="17"/>
        <v>0</v>
      </c>
      <c r="BI142" s="151">
        <f t="shared" si="18"/>
        <v>0</v>
      </c>
      <c r="BJ142" s="14" t="s">
        <v>133</v>
      </c>
      <c r="BK142" s="151">
        <f t="shared" si="19"/>
        <v>0</v>
      </c>
      <c r="BL142" s="14" t="s">
        <v>132</v>
      </c>
      <c r="BM142" s="150" t="s">
        <v>339</v>
      </c>
    </row>
    <row r="143" spans="1:65" s="2" customFormat="1" ht="37.9" customHeight="1">
      <c r="A143" s="26"/>
      <c r="B143" s="138"/>
      <c r="C143" s="156">
        <v>20</v>
      </c>
      <c r="D143" s="156" t="s">
        <v>215</v>
      </c>
      <c r="E143" s="157" t="s">
        <v>505</v>
      </c>
      <c r="F143" s="158" t="s">
        <v>506</v>
      </c>
      <c r="G143" s="159" t="s">
        <v>507</v>
      </c>
      <c r="H143" s="160">
        <v>4</v>
      </c>
      <c r="I143" s="161"/>
      <c r="J143" s="161">
        <f t="shared" si="10"/>
        <v>0</v>
      </c>
      <c r="K143" s="162"/>
      <c r="L143" s="163"/>
      <c r="M143" s="164" t="s">
        <v>1</v>
      </c>
      <c r="N143" s="165" t="s">
        <v>38</v>
      </c>
      <c r="O143" s="148">
        <v>0</v>
      </c>
      <c r="P143" s="148">
        <f t="shared" si="11"/>
        <v>0</v>
      </c>
      <c r="Q143" s="148">
        <v>0</v>
      </c>
      <c r="R143" s="148">
        <f t="shared" si="12"/>
        <v>0</v>
      </c>
      <c r="S143" s="148">
        <v>0</v>
      </c>
      <c r="T143" s="149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154</v>
      </c>
      <c r="AT143" s="150" t="s">
        <v>215</v>
      </c>
      <c r="AU143" s="150" t="s">
        <v>133</v>
      </c>
      <c r="AY143" s="14" t="s">
        <v>125</v>
      </c>
      <c r="BE143" s="151">
        <f t="shared" si="14"/>
        <v>0</v>
      </c>
      <c r="BF143" s="151">
        <f t="shared" si="15"/>
        <v>0</v>
      </c>
      <c r="BG143" s="151">
        <f t="shared" si="16"/>
        <v>0</v>
      </c>
      <c r="BH143" s="151">
        <f t="shared" si="17"/>
        <v>0</v>
      </c>
      <c r="BI143" s="151">
        <f t="shared" si="18"/>
        <v>0</v>
      </c>
      <c r="BJ143" s="14" t="s">
        <v>133</v>
      </c>
      <c r="BK143" s="151">
        <f t="shared" si="19"/>
        <v>0</v>
      </c>
      <c r="BL143" s="14" t="s">
        <v>132</v>
      </c>
      <c r="BM143" s="150" t="s">
        <v>342</v>
      </c>
    </row>
    <row r="144" spans="1:65" s="2" customFormat="1" ht="37.9" customHeight="1">
      <c r="A144" s="26"/>
      <c r="B144" s="138"/>
      <c r="C144" s="156">
        <v>21</v>
      </c>
      <c r="D144" s="156" t="s">
        <v>215</v>
      </c>
      <c r="E144" s="157" t="s">
        <v>508</v>
      </c>
      <c r="F144" s="158" t="s">
        <v>509</v>
      </c>
      <c r="G144" s="159" t="s">
        <v>284</v>
      </c>
      <c r="H144" s="160">
        <v>20</v>
      </c>
      <c r="I144" s="161"/>
      <c r="J144" s="161">
        <f t="shared" si="10"/>
        <v>0</v>
      </c>
      <c r="K144" s="162"/>
      <c r="L144" s="163"/>
      <c r="M144" s="164" t="s">
        <v>1</v>
      </c>
      <c r="N144" s="165" t="s">
        <v>38</v>
      </c>
      <c r="O144" s="148">
        <v>0</v>
      </c>
      <c r="P144" s="148">
        <f t="shared" si="11"/>
        <v>0</v>
      </c>
      <c r="Q144" s="148">
        <v>0</v>
      </c>
      <c r="R144" s="148">
        <f t="shared" si="12"/>
        <v>0</v>
      </c>
      <c r="S144" s="148">
        <v>0</v>
      </c>
      <c r="T144" s="149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154</v>
      </c>
      <c r="AT144" s="150" t="s">
        <v>215</v>
      </c>
      <c r="AU144" s="150" t="s">
        <v>133</v>
      </c>
      <c r="AY144" s="14" t="s">
        <v>125</v>
      </c>
      <c r="BE144" s="151">
        <f t="shared" si="14"/>
        <v>0</v>
      </c>
      <c r="BF144" s="151">
        <f t="shared" si="15"/>
        <v>0</v>
      </c>
      <c r="BG144" s="151">
        <f t="shared" si="16"/>
        <v>0</v>
      </c>
      <c r="BH144" s="151">
        <f t="shared" si="17"/>
        <v>0</v>
      </c>
      <c r="BI144" s="151">
        <f t="shared" si="18"/>
        <v>0</v>
      </c>
      <c r="BJ144" s="14" t="s">
        <v>133</v>
      </c>
      <c r="BK144" s="151">
        <f t="shared" si="19"/>
        <v>0</v>
      </c>
      <c r="BL144" s="14" t="s">
        <v>132</v>
      </c>
      <c r="BM144" s="150" t="s">
        <v>351</v>
      </c>
    </row>
    <row r="145" spans="1:65" s="2" customFormat="1" ht="14.45" customHeight="1">
      <c r="A145" s="26"/>
      <c r="B145" s="138"/>
      <c r="C145" s="139">
        <v>22</v>
      </c>
      <c r="D145" s="139" t="s">
        <v>128</v>
      </c>
      <c r="E145" s="140" t="s">
        <v>510</v>
      </c>
      <c r="F145" s="141" t="s">
        <v>511</v>
      </c>
      <c r="G145" s="142" t="s">
        <v>145</v>
      </c>
      <c r="H145" s="143">
        <v>4</v>
      </c>
      <c r="I145" s="144"/>
      <c r="J145" s="144">
        <f t="shared" si="10"/>
        <v>0</v>
      </c>
      <c r="K145" s="145"/>
      <c r="L145" s="27"/>
      <c r="M145" s="146" t="s">
        <v>1</v>
      </c>
      <c r="N145" s="147" t="s">
        <v>38</v>
      </c>
      <c r="O145" s="148">
        <v>0</v>
      </c>
      <c r="P145" s="148">
        <f t="shared" si="11"/>
        <v>0</v>
      </c>
      <c r="Q145" s="148">
        <v>0</v>
      </c>
      <c r="R145" s="148">
        <f t="shared" si="12"/>
        <v>0</v>
      </c>
      <c r="S145" s="148">
        <v>0</v>
      </c>
      <c r="T145" s="149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132</v>
      </c>
      <c r="AT145" s="150" t="s">
        <v>128</v>
      </c>
      <c r="AU145" s="150" t="s">
        <v>133</v>
      </c>
      <c r="AY145" s="14" t="s">
        <v>125</v>
      </c>
      <c r="BE145" s="151">
        <f t="shared" si="14"/>
        <v>0</v>
      </c>
      <c r="BF145" s="151">
        <f t="shared" si="15"/>
        <v>0</v>
      </c>
      <c r="BG145" s="151">
        <f t="shared" si="16"/>
        <v>0</v>
      </c>
      <c r="BH145" s="151">
        <f t="shared" si="17"/>
        <v>0</v>
      </c>
      <c r="BI145" s="151">
        <f t="shared" si="18"/>
        <v>0</v>
      </c>
      <c r="BJ145" s="14" t="s">
        <v>133</v>
      </c>
      <c r="BK145" s="151">
        <f t="shared" si="19"/>
        <v>0</v>
      </c>
      <c r="BL145" s="14" t="s">
        <v>132</v>
      </c>
      <c r="BM145" s="150" t="s">
        <v>354</v>
      </c>
    </row>
    <row r="146" spans="1:65" s="12" customFormat="1" ht="25.9" customHeight="1">
      <c r="B146" s="126"/>
      <c r="D146" s="127" t="s">
        <v>71</v>
      </c>
      <c r="E146" s="128" t="s">
        <v>512</v>
      </c>
      <c r="F146" s="128" t="s">
        <v>513</v>
      </c>
      <c r="J146" s="129">
        <f>BK146</f>
        <v>0</v>
      </c>
      <c r="L146" s="126"/>
      <c r="M146" s="130"/>
      <c r="N146" s="131"/>
      <c r="O146" s="131"/>
      <c r="P146" s="132">
        <f>SUM(P147:P149)</f>
        <v>0</v>
      </c>
      <c r="Q146" s="131"/>
      <c r="R146" s="132">
        <f>SUM(R147:R149)</f>
        <v>0</v>
      </c>
      <c r="S146" s="131"/>
      <c r="T146" s="133">
        <f>SUM(T147:T149)</f>
        <v>0</v>
      </c>
      <c r="AR146" s="127" t="s">
        <v>80</v>
      </c>
      <c r="AT146" s="134" t="s">
        <v>71</v>
      </c>
      <c r="AU146" s="134" t="s">
        <v>72</v>
      </c>
      <c r="AY146" s="127" t="s">
        <v>125</v>
      </c>
      <c r="BK146" s="135">
        <f>SUM(BK147:BK149)</f>
        <v>0</v>
      </c>
    </row>
    <row r="147" spans="1:65" s="2" customFormat="1" ht="14.45" customHeight="1">
      <c r="A147" s="26"/>
      <c r="B147" s="138"/>
      <c r="C147" s="156">
        <v>23</v>
      </c>
      <c r="D147" s="156" t="s">
        <v>215</v>
      </c>
      <c r="E147" s="157" t="s">
        <v>558</v>
      </c>
      <c r="F147" s="158" t="s">
        <v>514</v>
      </c>
      <c r="G147" s="159" t="s">
        <v>469</v>
      </c>
      <c r="H147" s="160">
        <v>14</v>
      </c>
      <c r="I147" s="161"/>
      <c r="J147" s="161">
        <f>ROUND(I147*H147,2)</f>
        <v>0</v>
      </c>
      <c r="K147" s="162"/>
      <c r="L147" s="163"/>
      <c r="M147" s="164" t="s">
        <v>1</v>
      </c>
      <c r="N147" s="165" t="s">
        <v>38</v>
      </c>
      <c r="O147" s="148">
        <v>0</v>
      </c>
      <c r="P147" s="148">
        <f>O147*H147</f>
        <v>0</v>
      </c>
      <c r="Q147" s="148">
        <v>0</v>
      </c>
      <c r="R147" s="148">
        <f>Q147*H147</f>
        <v>0</v>
      </c>
      <c r="S147" s="148">
        <v>0</v>
      </c>
      <c r="T147" s="149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154</v>
      </c>
      <c r="AT147" s="150" t="s">
        <v>215</v>
      </c>
      <c r="AU147" s="150" t="s">
        <v>80</v>
      </c>
      <c r="AY147" s="14" t="s">
        <v>125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4" t="s">
        <v>133</v>
      </c>
      <c r="BK147" s="151">
        <f>ROUND(I147*H147,2)</f>
        <v>0</v>
      </c>
      <c r="BL147" s="14" t="s">
        <v>132</v>
      </c>
      <c r="BM147" s="150" t="s">
        <v>361</v>
      </c>
    </row>
    <row r="148" spans="1:65" s="2" customFormat="1" ht="24.2" customHeight="1">
      <c r="A148" s="26"/>
      <c r="B148" s="138"/>
      <c r="C148" s="139">
        <v>24</v>
      </c>
      <c r="D148" s="139" t="s">
        <v>128</v>
      </c>
      <c r="E148" s="140" t="s">
        <v>515</v>
      </c>
      <c r="F148" s="141" t="s">
        <v>516</v>
      </c>
      <c r="G148" s="142" t="s">
        <v>284</v>
      </c>
      <c r="H148" s="143">
        <v>14</v>
      </c>
      <c r="I148" s="144"/>
      <c r="J148" s="144">
        <f>ROUND(I148*H148,2)</f>
        <v>0</v>
      </c>
      <c r="K148" s="145"/>
      <c r="L148" s="27"/>
      <c r="M148" s="146" t="s">
        <v>1</v>
      </c>
      <c r="N148" s="147" t="s">
        <v>38</v>
      </c>
      <c r="O148" s="148">
        <v>0</v>
      </c>
      <c r="P148" s="148">
        <f>O148*H148</f>
        <v>0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132</v>
      </c>
      <c r="AT148" s="150" t="s">
        <v>128</v>
      </c>
      <c r="AU148" s="150" t="s">
        <v>80</v>
      </c>
      <c r="AY148" s="14" t="s">
        <v>125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4" t="s">
        <v>133</v>
      </c>
      <c r="BK148" s="151">
        <f>ROUND(I148*H148,2)</f>
        <v>0</v>
      </c>
      <c r="BL148" s="14" t="s">
        <v>132</v>
      </c>
      <c r="BM148" s="150" t="s">
        <v>424</v>
      </c>
    </row>
    <row r="149" spans="1:65" s="2" customFormat="1" ht="14.45" customHeight="1">
      <c r="A149" s="26"/>
      <c r="B149" s="138"/>
      <c r="C149" s="139">
        <v>25</v>
      </c>
      <c r="D149" s="139" t="s">
        <v>128</v>
      </c>
      <c r="E149" s="140" t="s">
        <v>517</v>
      </c>
      <c r="F149" s="141" t="s">
        <v>518</v>
      </c>
      <c r="G149" s="142" t="s">
        <v>284</v>
      </c>
      <c r="H149" s="143">
        <v>50</v>
      </c>
      <c r="I149" s="144"/>
      <c r="J149" s="144">
        <f>ROUND(I149*H149,2)</f>
        <v>0</v>
      </c>
      <c r="K149" s="145"/>
      <c r="L149" s="27"/>
      <c r="M149" s="152" t="s">
        <v>1</v>
      </c>
      <c r="N149" s="153" t="s">
        <v>38</v>
      </c>
      <c r="O149" s="154">
        <v>0</v>
      </c>
      <c r="P149" s="154">
        <f>O149*H149</f>
        <v>0</v>
      </c>
      <c r="Q149" s="154">
        <v>0</v>
      </c>
      <c r="R149" s="154">
        <f>Q149*H149</f>
        <v>0</v>
      </c>
      <c r="S149" s="154">
        <v>0</v>
      </c>
      <c r="T149" s="155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132</v>
      </c>
      <c r="AT149" s="150" t="s">
        <v>128</v>
      </c>
      <c r="AU149" s="150" t="s">
        <v>80</v>
      </c>
      <c r="AY149" s="14" t="s">
        <v>125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4" t="s">
        <v>133</v>
      </c>
      <c r="BK149" s="151">
        <f>ROUND(I149*H149,2)</f>
        <v>0</v>
      </c>
      <c r="BL149" s="14" t="s">
        <v>132</v>
      </c>
      <c r="BM149" s="150" t="s">
        <v>430</v>
      </c>
    </row>
    <row r="150" spans="1:65" s="2" customFormat="1" ht="6.95" customHeight="1">
      <c r="A150" s="26"/>
      <c r="B150" s="41"/>
      <c r="C150" s="42"/>
      <c r="D150" s="42"/>
      <c r="E150" s="42"/>
      <c r="F150" s="42"/>
      <c r="G150" s="42"/>
      <c r="H150" s="42"/>
      <c r="I150" s="42"/>
      <c r="J150" s="42"/>
      <c r="K150" s="42"/>
      <c r="L150" s="27"/>
      <c r="M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</row>
  </sheetData>
  <autoFilter ref="C119:K149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2"/>
  <sheetViews>
    <sheetView showGridLines="0" topLeftCell="A129" workbookViewId="0">
      <selection activeCell="I130" sqref="I130:I19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7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4" t="s">
        <v>96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72</v>
      </c>
    </row>
    <row r="4" spans="1:46" s="1" customFormat="1" ht="24.95" customHeight="1">
      <c r="B4" s="17"/>
      <c r="D4" s="18" t="s">
        <v>97</v>
      </c>
      <c r="L4" s="17"/>
      <c r="M4" s="88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03" t="str">
        <f>'Rekapitulácia stavby'!K6</f>
        <v>Modernizácia interiéru Materskej školy Ovčie</v>
      </c>
      <c r="F7" s="204"/>
      <c r="G7" s="204"/>
      <c r="H7" s="204"/>
      <c r="L7" s="17"/>
    </row>
    <row r="8" spans="1:46" s="2" customFormat="1" ht="12" customHeight="1">
      <c r="A8" s="26"/>
      <c r="B8" s="27"/>
      <c r="C8" s="26"/>
      <c r="D8" s="23" t="s">
        <v>98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8" t="s">
        <v>519</v>
      </c>
      <c r="F9" s="202"/>
      <c r="G9" s="202"/>
      <c r="H9" s="202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24. 9. 2020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24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90" t="str">
        <f>'Rekapitulácia stavby'!E14</f>
        <v xml:space="preserve"> </v>
      </c>
      <c r="F18" s="190"/>
      <c r="G18" s="190"/>
      <c r="H18" s="190"/>
      <c r="I18" s="23" t="s">
        <v>24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26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">
        <v>27</v>
      </c>
      <c r="F21" s="26"/>
      <c r="G21" s="26"/>
      <c r="H21" s="26"/>
      <c r="I21" s="23" t="s">
        <v>24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29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">
        <v>30</v>
      </c>
      <c r="F24" s="26"/>
      <c r="G24" s="26"/>
      <c r="H24" s="26"/>
      <c r="I24" s="23" t="s">
        <v>24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31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2" t="s">
        <v>32</v>
      </c>
      <c r="E30" s="26"/>
      <c r="F30" s="26"/>
      <c r="G30" s="26"/>
      <c r="H30" s="26"/>
      <c r="I30" s="26"/>
      <c r="J30" s="65">
        <f>ROUND(J127,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34</v>
      </c>
      <c r="G32" s="26"/>
      <c r="H32" s="26"/>
      <c r="I32" s="30" t="s">
        <v>33</v>
      </c>
      <c r="J32" s="30" t="s">
        <v>35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3" t="s">
        <v>36</v>
      </c>
      <c r="E33" s="23" t="s">
        <v>37</v>
      </c>
      <c r="F33" s="94">
        <f>ROUND((SUM(BE127:BE191)),  2)</f>
        <v>0</v>
      </c>
      <c r="G33" s="26"/>
      <c r="H33" s="26"/>
      <c r="I33" s="95">
        <v>0.2</v>
      </c>
      <c r="J33" s="94">
        <f>ROUND(((SUM(BE127:BE191))*I33),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38</v>
      </c>
      <c r="F34" s="94">
        <f>ROUND((SUM(BF127:BF191)),  2)</f>
        <v>0</v>
      </c>
      <c r="G34" s="26"/>
      <c r="H34" s="26"/>
      <c r="I34" s="95">
        <v>0.2</v>
      </c>
      <c r="J34" s="94">
        <f>ROUND(((SUM(BF127:BF191))*I34),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39</v>
      </c>
      <c r="F35" s="94">
        <f>ROUND((SUM(BG127:BG191)),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40</v>
      </c>
      <c r="F36" s="94">
        <f>ROUND((SUM(BH127:BH191)),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41</v>
      </c>
      <c r="F37" s="94">
        <f>ROUND((SUM(BI127:BI191)),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6"/>
      <c r="D39" s="97" t="s">
        <v>42</v>
      </c>
      <c r="E39" s="54"/>
      <c r="F39" s="54"/>
      <c r="G39" s="98" t="s">
        <v>43</v>
      </c>
      <c r="H39" s="99" t="s">
        <v>44</v>
      </c>
      <c r="I39" s="54"/>
      <c r="J39" s="100">
        <f>SUM(J30:J37)</f>
        <v>0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45</v>
      </c>
      <c r="E50" s="38"/>
      <c r="F50" s="38"/>
      <c r="G50" s="37" t="s">
        <v>46</v>
      </c>
      <c r="H50" s="38"/>
      <c r="I50" s="38"/>
      <c r="J50" s="38"/>
      <c r="K50" s="38"/>
      <c r="L50" s="36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39" t="s">
        <v>47</v>
      </c>
      <c r="E61" s="29"/>
      <c r="F61" s="102" t="s">
        <v>48</v>
      </c>
      <c r="G61" s="39" t="s">
        <v>47</v>
      </c>
      <c r="H61" s="29"/>
      <c r="I61" s="29"/>
      <c r="J61" s="103" t="s">
        <v>48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37" t="s">
        <v>49</v>
      </c>
      <c r="E65" s="40"/>
      <c r="F65" s="40"/>
      <c r="G65" s="37" t="s">
        <v>50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39" t="s">
        <v>47</v>
      </c>
      <c r="E76" s="29"/>
      <c r="F76" s="102" t="s">
        <v>48</v>
      </c>
      <c r="G76" s="39" t="s">
        <v>47</v>
      </c>
      <c r="H76" s="29"/>
      <c r="I76" s="29"/>
      <c r="J76" s="103" t="s">
        <v>48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100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Modernizácia interiéru Materskej školy Ovčie</v>
      </c>
      <c r="F85" s="204"/>
      <c r="G85" s="204"/>
      <c r="H85" s="204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98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8" t="str">
        <f>E9</f>
        <v>06 - Zdravotechnika</v>
      </c>
      <c r="F87" s="202"/>
      <c r="G87" s="202"/>
      <c r="H87" s="202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>Ovčie</v>
      </c>
      <c r="G89" s="26"/>
      <c r="H89" s="26"/>
      <c r="I89" s="23" t="s">
        <v>19</v>
      </c>
      <c r="J89" s="49" t="str">
        <f>IF(J12="","",J12)</f>
        <v>24. 9. 2020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26</v>
      </c>
      <c r="J91" s="24" t="str">
        <f>E21</f>
        <v>Ing. arch. Martin Čurila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25</v>
      </c>
      <c r="D92" s="26"/>
      <c r="E92" s="26"/>
      <c r="F92" s="21" t="str">
        <f>IF(E18="","",E18)</f>
        <v xml:space="preserve"> </v>
      </c>
      <c r="G92" s="26"/>
      <c r="H92" s="26"/>
      <c r="I92" s="23" t="s">
        <v>29</v>
      </c>
      <c r="J92" s="24" t="str">
        <f>E24</f>
        <v>Ing. Viazanko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4" t="s">
        <v>101</v>
      </c>
      <c r="D94" s="96"/>
      <c r="E94" s="96"/>
      <c r="F94" s="96"/>
      <c r="G94" s="96"/>
      <c r="H94" s="96"/>
      <c r="I94" s="96"/>
      <c r="J94" s="105" t="s">
        <v>102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6" t="s">
        <v>103</v>
      </c>
      <c r="D96" s="26"/>
      <c r="E96" s="26"/>
      <c r="F96" s="26"/>
      <c r="G96" s="26"/>
      <c r="H96" s="26"/>
      <c r="I96" s="26"/>
      <c r="J96" s="65">
        <f>J127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104</v>
      </c>
    </row>
    <row r="97" spans="1:31" s="9" customFormat="1" ht="24.95" customHeight="1">
      <c r="B97" s="107"/>
      <c r="D97" s="108" t="s">
        <v>461</v>
      </c>
      <c r="E97" s="109"/>
      <c r="F97" s="109"/>
      <c r="G97" s="109"/>
      <c r="H97" s="109"/>
      <c r="I97" s="109"/>
      <c r="J97" s="110">
        <f>J128</f>
        <v>0</v>
      </c>
      <c r="L97" s="107"/>
    </row>
    <row r="98" spans="1:31" s="10" customFormat="1" ht="19.899999999999999" customHeight="1">
      <c r="B98" s="111"/>
      <c r="D98" s="112" t="s">
        <v>520</v>
      </c>
      <c r="E98" s="113"/>
      <c r="F98" s="113"/>
      <c r="G98" s="113"/>
      <c r="H98" s="113"/>
      <c r="I98" s="113"/>
      <c r="J98" s="114">
        <f>J129</f>
        <v>0</v>
      </c>
      <c r="L98" s="111"/>
    </row>
    <row r="99" spans="1:31" s="10" customFormat="1" ht="19.899999999999999" customHeight="1">
      <c r="B99" s="111"/>
      <c r="D99" s="112" t="s">
        <v>521</v>
      </c>
      <c r="E99" s="113"/>
      <c r="F99" s="113"/>
      <c r="G99" s="113"/>
      <c r="H99" s="113"/>
      <c r="I99" s="113"/>
      <c r="J99" s="114">
        <f>J132</f>
        <v>0</v>
      </c>
      <c r="L99" s="111"/>
    </row>
    <row r="100" spans="1:31" s="9" customFormat="1" ht="24.95" customHeight="1">
      <c r="B100" s="107"/>
      <c r="D100" s="108" t="s">
        <v>522</v>
      </c>
      <c r="E100" s="109"/>
      <c r="F100" s="109"/>
      <c r="G100" s="109"/>
      <c r="H100" s="109"/>
      <c r="I100" s="109"/>
      <c r="J100" s="110">
        <f>J136</f>
        <v>0</v>
      </c>
      <c r="L100" s="107"/>
    </row>
    <row r="101" spans="1:31" s="9" customFormat="1" ht="24.95" customHeight="1">
      <c r="B101" s="107"/>
      <c r="D101" s="108" t="s">
        <v>523</v>
      </c>
      <c r="E101" s="109"/>
      <c r="F101" s="109"/>
      <c r="G101" s="109"/>
      <c r="H101" s="109"/>
      <c r="I101" s="109"/>
      <c r="J101" s="110">
        <f>J164</f>
        <v>0</v>
      </c>
      <c r="L101" s="107"/>
    </row>
    <row r="102" spans="1:31" s="10" customFormat="1" ht="19.899999999999999" customHeight="1">
      <c r="B102" s="111"/>
      <c r="D102" s="112" t="s">
        <v>524</v>
      </c>
      <c r="E102" s="113"/>
      <c r="F102" s="113"/>
      <c r="G102" s="113"/>
      <c r="H102" s="113"/>
      <c r="I102" s="113"/>
      <c r="J102" s="114">
        <f>J165</f>
        <v>0</v>
      </c>
      <c r="L102" s="111"/>
    </row>
    <row r="103" spans="1:31" s="10" customFormat="1" ht="19.899999999999999" customHeight="1">
      <c r="B103" s="111"/>
      <c r="D103" s="112" t="s">
        <v>525</v>
      </c>
      <c r="E103" s="113"/>
      <c r="F103" s="113"/>
      <c r="G103" s="113"/>
      <c r="H103" s="113"/>
      <c r="I103" s="113"/>
      <c r="J103" s="114">
        <f>J170</f>
        <v>0</v>
      </c>
      <c r="L103" s="111"/>
    </row>
    <row r="104" spans="1:31" s="10" customFormat="1" ht="19.899999999999999" customHeight="1">
      <c r="B104" s="111"/>
      <c r="D104" s="112" t="s">
        <v>526</v>
      </c>
      <c r="E104" s="113"/>
      <c r="F104" s="113"/>
      <c r="G104" s="113"/>
      <c r="H104" s="113"/>
      <c r="I104" s="113"/>
      <c r="J104" s="114">
        <f>J173</f>
        <v>0</v>
      </c>
      <c r="L104" s="111"/>
    </row>
    <row r="105" spans="1:31" s="9" customFormat="1" ht="24.95" customHeight="1">
      <c r="B105" s="107"/>
      <c r="D105" s="108" t="s">
        <v>527</v>
      </c>
      <c r="E105" s="109"/>
      <c r="F105" s="109"/>
      <c r="G105" s="109"/>
      <c r="H105" s="109"/>
      <c r="I105" s="109"/>
      <c r="J105" s="110">
        <f>J177</f>
        <v>0</v>
      </c>
      <c r="L105" s="107"/>
    </row>
    <row r="106" spans="1:31" s="10" customFormat="1" ht="19.899999999999999" customHeight="1">
      <c r="B106" s="111"/>
      <c r="D106" s="112" t="s">
        <v>528</v>
      </c>
      <c r="E106" s="113"/>
      <c r="F106" s="113"/>
      <c r="G106" s="113"/>
      <c r="H106" s="113"/>
      <c r="I106" s="113"/>
      <c r="J106" s="114">
        <f>J178</f>
        <v>0</v>
      </c>
      <c r="L106" s="111"/>
    </row>
    <row r="107" spans="1:31" s="10" customFormat="1" ht="19.899999999999999" customHeight="1">
      <c r="B107" s="111"/>
      <c r="D107" s="112" t="s">
        <v>529</v>
      </c>
      <c r="E107" s="113"/>
      <c r="F107" s="113"/>
      <c r="G107" s="113"/>
      <c r="H107" s="113"/>
      <c r="I107" s="113"/>
      <c r="J107" s="114">
        <f>J189</f>
        <v>0</v>
      </c>
      <c r="L107" s="111"/>
    </row>
    <row r="108" spans="1:31" s="2" customFormat="1" ht="21.75" customHeight="1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3" spans="1:63" s="2" customFormat="1" ht="6.95" customHeight="1">
      <c r="A113" s="26"/>
      <c r="B113" s="43"/>
      <c r="C113" s="44"/>
      <c r="D113" s="44"/>
      <c r="E113" s="44"/>
      <c r="F113" s="44"/>
      <c r="G113" s="44"/>
      <c r="H113" s="44"/>
      <c r="I113" s="44"/>
      <c r="J113" s="44"/>
      <c r="K113" s="44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24.95" customHeight="1">
      <c r="A114" s="26"/>
      <c r="B114" s="27"/>
      <c r="C114" s="18" t="s">
        <v>111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12" customHeight="1">
      <c r="A116" s="26"/>
      <c r="B116" s="27"/>
      <c r="C116" s="23" t="s">
        <v>13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6.5" customHeight="1">
      <c r="A117" s="26"/>
      <c r="B117" s="27"/>
      <c r="C117" s="26"/>
      <c r="D117" s="26"/>
      <c r="E117" s="203" t="str">
        <f>E7</f>
        <v>Modernizácia interiéru Materskej školy Ovčie</v>
      </c>
      <c r="F117" s="204"/>
      <c r="G117" s="204"/>
      <c r="H117" s="204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98</v>
      </c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168" t="str">
        <f>E9</f>
        <v>06 - Zdravotechnika</v>
      </c>
      <c r="F119" s="202"/>
      <c r="G119" s="202"/>
      <c r="H119" s="202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17</v>
      </c>
      <c r="D121" s="26"/>
      <c r="E121" s="26"/>
      <c r="F121" s="21" t="str">
        <f>F12</f>
        <v>Ovčie</v>
      </c>
      <c r="G121" s="26"/>
      <c r="H121" s="26"/>
      <c r="I121" s="23" t="s">
        <v>19</v>
      </c>
      <c r="J121" s="49" t="str">
        <f>IF(J12="","",J12)</f>
        <v>24. 9. 2020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25.7" customHeight="1">
      <c r="A123" s="26"/>
      <c r="B123" s="27"/>
      <c r="C123" s="23" t="s">
        <v>21</v>
      </c>
      <c r="D123" s="26"/>
      <c r="E123" s="26"/>
      <c r="F123" s="21" t="str">
        <f>E15</f>
        <v xml:space="preserve"> </v>
      </c>
      <c r="G123" s="26"/>
      <c r="H123" s="26"/>
      <c r="I123" s="23" t="s">
        <v>26</v>
      </c>
      <c r="J123" s="24" t="str">
        <f>E21</f>
        <v>Ing. arch. Martin Čurila</v>
      </c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25</v>
      </c>
      <c r="D124" s="26"/>
      <c r="E124" s="26"/>
      <c r="F124" s="21" t="str">
        <f>IF(E18="","",E18)</f>
        <v xml:space="preserve"> </v>
      </c>
      <c r="G124" s="26"/>
      <c r="H124" s="26"/>
      <c r="I124" s="23" t="s">
        <v>29</v>
      </c>
      <c r="J124" s="24" t="str">
        <f>E24</f>
        <v>Ing. Viazanko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15"/>
      <c r="B126" s="116"/>
      <c r="C126" s="117" t="s">
        <v>112</v>
      </c>
      <c r="D126" s="118" t="s">
        <v>57</v>
      </c>
      <c r="E126" s="118" t="s">
        <v>53</v>
      </c>
      <c r="F126" s="118" t="s">
        <v>54</v>
      </c>
      <c r="G126" s="118" t="s">
        <v>113</v>
      </c>
      <c r="H126" s="118" t="s">
        <v>114</v>
      </c>
      <c r="I126" s="118" t="s">
        <v>115</v>
      </c>
      <c r="J126" s="119" t="s">
        <v>102</v>
      </c>
      <c r="K126" s="120" t="s">
        <v>116</v>
      </c>
      <c r="L126" s="121"/>
      <c r="M126" s="56" t="s">
        <v>1</v>
      </c>
      <c r="N126" s="57" t="s">
        <v>36</v>
      </c>
      <c r="O126" s="57" t="s">
        <v>117</v>
      </c>
      <c r="P126" s="57" t="s">
        <v>118</v>
      </c>
      <c r="Q126" s="57" t="s">
        <v>119</v>
      </c>
      <c r="R126" s="57" t="s">
        <v>120</v>
      </c>
      <c r="S126" s="57" t="s">
        <v>121</v>
      </c>
      <c r="T126" s="58" t="s">
        <v>122</v>
      </c>
      <c r="U126" s="115"/>
      <c r="V126" s="115"/>
      <c r="W126" s="115"/>
      <c r="X126" s="115"/>
      <c r="Y126" s="115"/>
      <c r="Z126" s="115"/>
      <c r="AA126" s="115"/>
      <c r="AB126" s="115"/>
      <c r="AC126" s="115"/>
      <c r="AD126" s="115"/>
      <c r="AE126" s="115"/>
    </row>
    <row r="127" spans="1:63" s="2" customFormat="1" ht="22.9" customHeight="1">
      <c r="A127" s="26"/>
      <c r="B127" s="27"/>
      <c r="C127" s="63" t="s">
        <v>103</v>
      </c>
      <c r="D127" s="26"/>
      <c r="E127" s="26"/>
      <c r="F127" s="26"/>
      <c r="G127" s="26"/>
      <c r="H127" s="26"/>
      <c r="I127" s="26"/>
      <c r="J127" s="122">
        <f>BK127</f>
        <v>0</v>
      </c>
      <c r="K127" s="26"/>
      <c r="L127" s="27"/>
      <c r="M127" s="59"/>
      <c r="N127" s="50"/>
      <c r="O127" s="60"/>
      <c r="P127" s="123">
        <f>P128+P136+P164+P177</f>
        <v>0</v>
      </c>
      <c r="Q127" s="60"/>
      <c r="R127" s="123">
        <f>R128+R136+R164+R177</f>
        <v>0</v>
      </c>
      <c r="S127" s="60"/>
      <c r="T127" s="124">
        <f>T128+T136+T164+T177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71</v>
      </c>
      <c r="AU127" s="14" t="s">
        <v>104</v>
      </c>
      <c r="BK127" s="125">
        <f>BK128+BK136+BK164+BK177</f>
        <v>0</v>
      </c>
    </row>
    <row r="128" spans="1:63" s="12" customFormat="1" ht="25.9" customHeight="1">
      <c r="B128" s="126"/>
      <c r="D128" s="127" t="s">
        <v>71</v>
      </c>
      <c r="E128" s="128" t="s">
        <v>465</v>
      </c>
      <c r="F128" s="128" t="s">
        <v>466</v>
      </c>
      <c r="J128" s="129">
        <f>BK128</f>
        <v>0</v>
      </c>
      <c r="L128" s="126"/>
      <c r="M128" s="130"/>
      <c r="N128" s="131"/>
      <c r="O128" s="131"/>
      <c r="P128" s="132">
        <f>P129+P132</f>
        <v>0</v>
      </c>
      <c r="Q128" s="131"/>
      <c r="R128" s="132">
        <f>R129+R132</f>
        <v>0</v>
      </c>
      <c r="S128" s="131"/>
      <c r="T128" s="133">
        <f>T129+T132</f>
        <v>0</v>
      </c>
      <c r="AR128" s="127" t="s">
        <v>80</v>
      </c>
      <c r="AT128" s="134" t="s">
        <v>71</v>
      </c>
      <c r="AU128" s="134" t="s">
        <v>72</v>
      </c>
      <c r="AY128" s="127" t="s">
        <v>125</v>
      </c>
      <c r="BK128" s="135">
        <f>BK129+BK132</f>
        <v>0</v>
      </c>
    </row>
    <row r="129" spans="1:65" s="12" customFormat="1" ht="22.9" customHeight="1">
      <c r="B129" s="126"/>
      <c r="D129" s="127" t="s">
        <v>71</v>
      </c>
      <c r="E129" s="136" t="s">
        <v>484</v>
      </c>
      <c r="F129" s="136" t="s">
        <v>530</v>
      </c>
      <c r="J129" s="137">
        <f>BK129</f>
        <v>0</v>
      </c>
      <c r="L129" s="126"/>
      <c r="M129" s="130"/>
      <c r="N129" s="131"/>
      <c r="O129" s="131"/>
      <c r="P129" s="132">
        <f>SUM(P130:P131)</f>
        <v>0</v>
      </c>
      <c r="Q129" s="131"/>
      <c r="R129" s="132">
        <f>SUM(R130:R131)</f>
        <v>0</v>
      </c>
      <c r="S129" s="131"/>
      <c r="T129" s="133">
        <f>SUM(T130:T131)</f>
        <v>0</v>
      </c>
      <c r="AR129" s="127" t="s">
        <v>80</v>
      </c>
      <c r="AT129" s="134" t="s">
        <v>71</v>
      </c>
      <c r="AU129" s="134" t="s">
        <v>80</v>
      </c>
      <c r="AY129" s="127" t="s">
        <v>125</v>
      </c>
      <c r="BK129" s="135">
        <f>SUM(BK130:BK131)</f>
        <v>0</v>
      </c>
    </row>
    <row r="130" spans="1:65" s="2" customFormat="1" ht="14.45" customHeight="1">
      <c r="A130" s="26"/>
      <c r="B130" s="138"/>
      <c r="C130" s="139" t="s">
        <v>80</v>
      </c>
      <c r="D130" s="139" t="s">
        <v>128</v>
      </c>
      <c r="E130" s="140" t="s">
        <v>531</v>
      </c>
      <c r="F130" s="141" t="s">
        <v>532</v>
      </c>
      <c r="G130" s="142" t="s">
        <v>145</v>
      </c>
      <c r="H130" s="143">
        <v>7</v>
      </c>
      <c r="I130" s="144"/>
      <c r="J130" s="144">
        <f>ROUND(I130*H130,2)</f>
        <v>0</v>
      </c>
      <c r="K130" s="145"/>
      <c r="L130" s="27"/>
      <c r="M130" s="146" t="s">
        <v>1</v>
      </c>
      <c r="N130" s="147" t="s">
        <v>38</v>
      </c>
      <c r="O130" s="148">
        <v>0</v>
      </c>
      <c r="P130" s="148">
        <f>O130*H130</f>
        <v>0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50" t="s">
        <v>132</v>
      </c>
      <c r="AT130" s="150" t="s">
        <v>128</v>
      </c>
      <c r="AU130" s="150" t="s">
        <v>133</v>
      </c>
      <c r="AY130" s="14" t="s">
        <v>125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4" t="s">
        <v>133</v>
      </c>
      <c r="BK130" s="151">
        <f>ROUND(I130*H130,2)</f>
        <v>0</v>
      </c>
      <c r="BL130" s="14" t="s">
        <v>132</v>
      </c>
      <c r="BM130" s="150" t="s">
        <v>133</v>
      </c>
    </row>
    <row r="131" spans="1:65" s="2" customFormat="1" ht="14.45" customHeight="1">
      <c r="A131" s="26"/>
      <c r="B131" s="138"/>
      <c r="C131" s="139" t="s">
        <v>133</v>
      </c>
      <c r="D131" s="139" t="s">
        <v>128</v>
      </c>
      <c r="E131" s="140" t="s">
        <v>533</v>
      </c>
      <c r="F131" s="141" t="s">
        <v>534</v>
      </c>
      <c r="G131" s="142" t="s">
        <v>153</v>
      </c>
      <c r="H131" s="143">
        <v>0.05</v>
      </c>
      <c r="I131" s="144"/>
      <c r="J131" s="144">
        <f>ROUND(I131*H131,2)</f>
        <v>0</v>
      </c>
      <c r="K131" s="145"/>
      <c r="L131" s="27"/>
      <c r="M131" s="146" t="s">
        <v>1</v>
      </c>
      <c r="N131" s="147" t="s">
        <v>38</v>
      </c>
      <c r="O131" s="148">
        <v>0</v>
      </c>
      <c r="P131" s="148">
        <f>O131*H131</f>
        <v>0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50" t="s">
        <v>132</v>
      </c>
      <c r="AT131" s="150" t="s">
        <v>128</v>
      </c>
      <c r="AU131" s="150" t="s">
        <v>133</v>
      </c>
      <c r="AY131" s="14" t="s">
        <v>125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4" t="s">
        <v>133</v>
      </c>
      <c r="BK131" s="151">
        <f>ROUND(I131*H131,2)</f>
        <v>0</v>
      </c>
      <c r="BL131" s="14" t="s">
        <v>132</v>
      </c>
      <c r="BM131" s="150" t="s">
        <v>132</v>
      </c>
    </row>
    <row r="132" spans="1:65" s="12" customFormat="1" ht="22.9" customHeight="1">
      <c r="B132" s="126"/>
      <c r="D132" s="127" t="s">
        <v>71</v>
      </c>
      <c r="E132" s="136" t="s">
        <v>486</v>
      </c>
      <c r="F132" s="136" t="s">
        <v>535</v>
      </c>
      <c r="J132" s="137">
        <f>BK132</f>
        <v>0</v>
      </c>
      <c r="L132" s="126"/>
      <c r="M132" s="130"/>
      <c r="N132" s="131"/>
      <c r="O132" s="131"/>
      <c r="P132" s="132">
        <f>SUM(P133:P135)</f>
        <v>0</v>
      </c>
      <c r="Q132" s="131"/>
      <c r="R132" s="132">
        <f>SUM(R133:R135)</f>
        <v>0</v>
      </c>
      <c r="S132" s="131"/>
      <c r="T132" s="133">
        <f>SUM(T133:T135)</f>
        <v>0</v>
      </c>
      <c r="AR132" s="127" t="s">
        <v>80</v>
      </c>
      <c r="AT132" s="134" t="s">
        <v>71</v>
      </c>
      <c r="AU132" s="134" t="s">
        <v>80</v>
      </c>
      <c r="AY132" s="127" t="s">
        <v>125</v>
      </c>
      <c r="BK132" s="135">
        <f>SUM(BK133:BK135)</f>
        <v>0</v>
      </c>
    </row>
    <row r="133" spans="1:65" s="2" customFormat="1" ht="24.2" customHeight="1">
      <c r="A133" s="26"/>
      <c r="B133" s="138"/>
      <c r="C133" s="139" t="s">
        <v>139</v>
      </c>
      <c r="D133" s="139" t="s">
        <v>128</v>
      </c>
      <c r="E133" s="140" t="s">
        <v>536</v>
      </c>
      <c r="F133" s="141" t="s">
        <v>537</v>
      </c>
      <c r="G133" s="142" t="s">
        <v>284</v>
      </c>
      <c r="H133" s="143">
        <v>5</v>
      </c>
      <c r="I133" s="144"/>
      <c r="J133" s="144">
        <f>ROUND(I133*H133,2)</f>
        <v>0</v>
      </c>
      <c r="K133" s="145"/>
      <c r="L133" s="27"/>
      <c r="M133" s="146" t="s">
        <v>1</v>
      </c>
      <c r="N133" s="147" t="s">
        <v>38</v>
      </c>
      <c r="O133" s="148">
        <v>0</v>
      </c>
      <c r="P133" s="148">
        <f>O133*H133</f>
        <v>0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50" t="s">
        <v>132</v>
      </c>
      <c r="AT133" s="150" t="s">
        <v>128</v>
      </c>
      <c r="AU133" s="150" t="s">
        <v>133</v>
      </c>
      <c r="AY133" s="14" t="s">
        <v>125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4" t="s">
        <v>133</v>
      </c>
      <c r="BK133" s="151">
        <f>ROUND(I133*H133,2)</f>
        <v>0</v>
      </c>
      <c r="BL133" s="14" t="s">
        <v>132</v>
      </c>
      <c r="BM133" s="150" t="s">
        <v>148</v>
      </c>
    </row>
    <row r="134" spans="1:65" s="2" customFormat="1" ht="24.2" customHeight="1">
      <c r="A134" s="26"/>
      <c r="B134" s="138"/>
      <c r="C134" s="139" t="s">
        <v>132</v>
      </c>
      <c r="D134" s="139" t="s">
        <v>128</v>
      </c>
      <c r="E134" s="140" t="s">
        <v>538</v>
      </c>
      <c r="F134" s="141" t="s">
        <v>539</v>
      </c>
      <c r="G134" s="142" t="s">
        <v>284</v>
      </c>
      <c r="H134" s="143">
        <v>2</v>
      </c>
      <c r="I134" s="144"/>
      <c r="J134" s="144">
        <f>ROUND(I134*H134,2)</f>
        <v>0</v>
      </c>
      <c r="K134" s="145"/>
      <c r="L134" s="27"/>
      <c r="M134" s="146" t="s">
        <v>1</v>
      </c>
      <c r="N134" s="147" t="s">
        <v>38</v>
      </c>
      <c r="O134" s="148">
        <v>0</v>
      </c>
      <c r="P134" s="148">
        <f>O134*H134</f>
        <v>0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50" t="s">
        <v>132</v>
      </c>
      <c r="AT134" s="150" t="s">
        <v>128</v>
      </c>
      <c r="AU134" s="150" t="s">
        <v>133</v>
      </c>
      <c r="AY134" s="14" t="s">
        <v>125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4" t="s">
        <v>133</v>
      </c>
      <c r="BK134" s="151">
        <f>ROUND(I134*H134,2)</f>
        <v>0</v>
      </c>
      <c r="BL134" s="14" t="s">
        <v>132</v>
      </c>
      <c r="BM134" s="150" t="s">
        <v>154</v>
      </c>
    </row>
    <row r="135" spans="1:65" s="2" customFormat="1" ht="14.45" customHeight="1">
      <c r="A135" s="26"/>
      <c r="B135" s="138"/>
      <c r="C135" s="139">
        <v>5</v>
      </c>
      <c r="D135" s="139" t="s">
        <v>128</v>
      </c>
      <c r="E135" s="140" t="s">
        <v>540</v>
      </c>
      <c r="F135" s="141" t="s">
        <v>541</v>
      </c>
      <c r="G135" s="142" t="s">
        <v>153</v>
      </c>
      <c r="H135" s="143">
        <v>0.3</v>
      </c>
      <c r="I135" s="144"/>
      <c r="J135" s="144">
        <f>ROUND(I135*H135,2)</f>
        <v>0</v>
      </c>
      <c r="K135" s="145"/>
      <c r="L135" s="27"/>
      <c r="M135" s="146" t="s">
        <v>1</v>
      </c>
      <c r="N135" s="147" t="s">
        <v>38</v>
      </c>
      <c r="O135" s="148">
        <v>0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50" t="s">
        <v>132</v>
      </c>
      <c r="AT135" s="150" t="s">
        <v>128</v>
      </c>
      <c r="AU135" s="150" t="s">
        <v>133</v>
      </c>
      <c r="AY135" s="14" t="s">
        <v>125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4" t="s">
        <v>133</v>
      </c>
      <c r="BK135" s="151">
        <f>ROUND(I135*H135,2)</f>
        <v>0</v>
      </c>
      <c r="BL135" s="14" t="s">
        <v>132</v>
      </c>
      <c r="BM135" s="150" t="s">
        <v>167</v>
      </c>
    </row>
    <row r="136" spans="1:65" s="12" customFormat="1" ht="25.9" customHeight="1">
      <c r="B136" s="126"/>
      <c r="D136" s="127" t="s">
        <v>71</v>
      </c>
      <c r="E136" s="128" t="s">
        <v>512</v>
      </c>
      <c r="F136" s="128" t="s">
        <v>530</v>
      </c>
      <c r="J136" s="129">
        <f>BK136</f>
        <v>0</v>
      </c>
      <c r="L136" s="126"/>
      <c r="M136" s="130"/>
      <c r="N136" s="131"/>
      <c r="O136" s="131"/>
      <c r="P136" s="132">
        <f>SUM(P137:P163)</f>
        <v>0</v>
      </c>
      <c r="Q136" s="131"/>
      <c r="R136" s="132">
        <f>SUM(R137:R163)</f>
        <v>0</v>
      </c>
      <c r="S136" s="131"/>
      <c r="T136" s="133">
        <f>SUM(T137:T163)</f>
        <v>0</v>
      </c>
      <c r="AR136" s="127" t="s">
        <v>80</v>
      </c>
      <c r="AT136" s="134" t="s">
        <v>71</v>
      </c>
      <c r="AU136" s="134" t="s">
        <v>72</v>
      </c>
      <c r="AY136" s="127" t="s">
        <v>125</v>
      </c>
      <c r="BK136" s="135">
        <f>SUM(BK137:BK163)</f>
        <v>0</v>
      </c>
    </row>
    <row r="137" spans="1:65" s="2" customFormat="1" ht="14.45" customHeight="1">
      <c r="A137" s="26"/>
      <c r="B137" s="138"/>
      <c r="C137" s="156">
        <v>6</v>
      </c>
      <c r="D137" s="156" t="s">
        <v>215</v>
      </c>
      <c r="E137" s="157" t="s">
        <v>453</v>
      </c>
      <c r="F137" s="158" t="s">
        <v>671</v>
      </c>
      <c r="G137" s="159" t="s">
        <v>145</v>
      </c>
      <c r="H137" s="160">
        <v>3</v>
      </c>
      <c r="I137" s="161"/>
      <c r="J137" s="161">
        <f t="shared" ref="J137:J163" si="0">ROUND(I137*H137,2)</f>
        <v>0</v>
      </c>
      <c r="K137" s="162"/>
      <c r="L137" s="163"/>
      <c r="M137" s="164" t="s">
        <v>1</v>
      </c>
      <c r="N137" s="165" t="s">
        <v>38</v>
      </c>
      <c r="O137" s="148">
        <v>0</v>
      </c>
      <c r="P137" s="148">
        <f t="shared" ref="P137:P163" si="1">O137*H137</f>
        <v>0</v>
      </c>
      <c r="Q137" s="148">
        <v>0</v>
      </c>
      <c r="R137" s="148">
        <f t="shared" ref="R137:R163" si="2">Q137*H137</f>
        <v>0</v>
      </c>
      <c r="S137" s="148">
        <v>0</v>
      </c>
      <c r="T137" s="149">
        <f t="shared" ref="T137:T163" si="3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50" t="s">
        <v>154</v>
      </c>
      <c r="AT137" s="150" t="s">
        <v>215</v>
      </c>
      <c r="AU137" s="150" t="s">
        <v>80</v>
      </c>
      <c r="AY137" s="14" t="s">
        <v>125</v>
      </c>
      <c r="BE137" s="151">
        <f t="shared" ref="BE137:BE163" si="4">IF(N137="základná",J137,0)</f>
        <v>0</v>
      </c>
      <c r="BF137" s="151">
        <f t="shared" ref="BF137:BF163" si="5">IF(N137="znížená",J137,0)</f>
        <v>0</v>
      </c>
      <c r="BG137" s="151">
        <f t="shared" ref="BG137:BG163" si="6">IF(N137="zákl. prenesená",J137,0)</f>
        <v>0</v>
      </c>
      <c r="BH137" s="151">
        <f t="shared" ref="BH137:BH163" si="7">IF(N137="zníž. prenesená",J137,0)</f>
        <v>0</v>
      </c>
      <c r="BI137" s="151">
        <f t="shared" ref="BI137:BI163" si="8">IF(N137="nulová",J137,0)</f>
        <v>0</v>
      </c>
      <c r="BJ137" s="14" t="s">
        <v>133</v>
      </c>
      <c r="BK137" s="151">
        <f t="shared" ref="BK137:BK163" si="9">ROUND(I137*H137,2)</f>
        <v>0</v>
      </c>
      <c r="BL137" s="14" t="s">
        <v>132</v>
      </c>
      <c r="BM137" s="150" t="s">
        <v>174</v>
      </c>
    </row>
    <row r="138" spans="1:65" s="2" customFormat="1" ht="14.45" customHeight="1">
      <c r="A138" s="26"/>
      <c r="B138" s="138"/>
      <c r="C138" s="139">
        <v>7</v>
      </c>
      <c r="D138" s="139" t="s">
        <v>128</v>
      </c>
      <c r="E138" s="140" t="s">
        <v>542</v>
      </c>
      <c r="F138" s="141" t="s">
        <v>543</v>
      </c>
      <c r="G138" s="142" t="s">
        <v>145</v>
      </c>
      <c r="H138" s="143">
        <v>3</v>
      </c>
      <c r="I138" s="144"/>
      <c r="J138" s="144">
        <f t="shared" si="0"/>
        <v>0</v>
      </c>
      <c r="K138" s="145"/>
      <c r="L138" s="27"/>
      <c r="M138" s="146" t="s">
        <v>1</v>
      </c>
      <c r="N138" s="147" t="s">
        <v>38</v>
      </c>
      <c r="O138" s="148">
        <v>0</v>
      </c>
      <c r="P138" s="148">
        <f t="shared" si="1"/>
        <v>0</v>
      </c>
      <c r="Q138" s="148">
        <v>0</v>
      </c>
      <c r="R138" s="148">
        <f t="shared" si="2"/>
        <v>0</v>
      </c>
      <c r="S138" s="148">
        <v>0</v>
      </c>
      <c r="T138" s="149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50" t="s">
        <v>132</v>
      </c>
      <c r="AT138" s="150" t="s">
        <v>128</v>
      </c>
      <c r="AU138" s="150" t="s">
        <v>80</v>
      </c>
      <c r="AY138" s="14" t="s">
        <v>125</v>
      </c>
      <c r="BE138" s="151">
        <f t="shared" si="4"/>
        <v>0</v>
      </c>
      <c r="BF138" s="151">
        <f t="shared" si="5"/>
        <v>0</v>
      </c>
      <c r="BG138" s="151">
        <f t="shared" si="6"/>
        <v>0</v>
      </c>
      <c r="BH138" s="151">
        <f t="shared" si="7"/>
        <v>0</v>
      </c>
      <c r="BI138" s="151">
        <f t="shared" si="8"/>
        <v>0</v>
      </c>
      <c r="BJ138" s="14" t="s">
        <v>133</v>
      </c>
      <c r="BK138" s="151">
        <f t="shared" si="9"/>
        <v>0</v>
      </c>
      <c r="BL138" s="14" t="s">
        <v>132</v>
      </c>
      <c r="BM138" s="150" t="s">
        <v>169</v>
      </c>
    </row>
    <row r="139" spans="1:65" s="2" customFormat="1" ht="24.2" customHeight="1">
      <c r="A139" s="26"/>
      <c r="B139" s="138"/>
      <c r="C139" s="156">
        <v>8</v>
      </c>
      <c r="D139" s="156" t="s">
        <v>215</v>
      </c>
      <c r="E139" s="157" t="s">
        <v>544</v>
      </c>
      <c r="F139" s="158" t="s">
        <v>545</v>
      </c>
      <c r="G139" s="159" t="s">
        <v>145</v>
      </c>
      <c r="H139" s="160">
        <v>5</v>
      </c>
      <c r="I139" s="161"/>
      <c r="J139" s="161">
        <f t="shared" si="0"/>
        <v>0</v>
      </c>
      <c r="K139" s="162"/>
      <c r="L139" s="163"/>
      <c r="M139" s="164" t="s">
        <v>1</v>
      </c>
      <c r="N139" s="165" t="s">
        <v>38</v>
      </c>
      <c r="O139" s="148">
        <v>0</v>
      </c>
      <c r="P139" s="148">
        <f t="shared" si="1"/>
        <v>0</v>
      </c>
      <c r="Q139" s="148">
        <v>0</v>
      </c>
      <c r="R139" s="148">
        <f t="shared" si="2"/>
        <v>0</v>
      </c>
      <c r="S139" s="148">
        <v>0</v>
      </c>
      <c r="T139" s="149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50" t="s">
        <v>154</v>
      </c>
      <c r="AT139" s="150" t="s">
        <v>215</v>
      </c>
      <c r="AU139" s="150" t="s">
        <v>80</v>
      </c>
      <c r="AY139" s="14" t="s">
        <v>125</v>
      </c>
      <c r="BE139" s="151">
        <f t="shared" si="4"/>
        <v>0</v>
      </c>
      <c r="BF139" s="151">
        <f t="shared" si="5"/>
        <v>0</v>
      </c>
      <c r="BG139" s="151">
        <f t="shared" si="6"/>
        <v>0</v>
      </c>
      <c r="BH139" s="151">
        <f t="shared" si="7"/>
        <v>0</v>
      </c>
      <c r="BI139" s="151">
        <f t="shared" si="8"/>
        <v>0</v>
      </c>
      <c r="BJ139" s="14" t="s">
        <v>133</v>
      </c>
      <c r="BK139" s="151">
        <f t="shared" si="9"/>
        <v>0</v>
      </c>
      <c r="BL139" s="14" t="s">
        <v>132</v>
      </c>
      <c r="BM139" s="150" t="s">
        <v>260</v>
      </c>
    </row>
    <row r="140" spans="1:65" s="2" customFormat="1" ht="36" customHeight="1">
      <c r="A140" s="26"/>
      <c r="B140" s="138"/>
      <c r="C140" s="156">
        <v>9</v>
      </c>
      <c r="D140" s="156" t="s">
        <v>215</v>
      </c>
      <c r="E140" s="157" t="s">
        <v>672</v>
      </c>
      <c r="F140" s="158" t="s">
        <v>545</v>
      </c>
      <c r="G140" s="159" t="s">
        <v>145</v>
      </c>
      <c r="H140" s="160">
        <v>1</v>
      </c>
      <c r="I140" s="161"/>
      <c r="J140" s="161">
        <f t="shared" si="0"/>
        <v>0</v>
      </c>
      <c r="K140" s="162"/>
      <c r="L140" s="163"/>
      <c r="M140" s="164" t="s">
        <v>1</v>
      </c>
      <c r="N140" s="165" t="s">
        <v>38</v>
      </c>
      <c r="O140" s="148">
        <v>0</v>
      </c>
      <c r="P140" s="148">
        <f t="shared" si="1"/>
        <v>0</v>
      </c>
      <c r="Q140" s="148">
        <v>0</v>
      </c>
      <c r="R140" s="148">
        <f t="shared" si="2"/>
        <v>0</v>
      </c>
      <c r="S140" s="148">
        <v>0</v>
      </c>
      <c r="T140" s="149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50" t="s">
        <v>154</v>
      </c>
      <c r="AT140" s="150" t="s">
        <v>215</v>
      </c>
      <c r="AU140" s="150" t="s">
        <v>80</v>
      </c>
      <c r="AY140" s="14" t="s">
        <v>125</v>
      </c>
      <c r="BE140" s="151">
        <f t="shared" si="4"/>
        <v>0</v>
      </c>
      <c r="BF140" s="151">
        <f t="shared" si="5"/>
        <v>0</v>
      </c>
      <c r="BG140" s="151">
        <f t="shared" si="6"/>
        <v>0</v>
      </c>
      <c r="BH140" s="151">
        <f t="shared" si="7"/>
        <v>0</v>
      </c>
      <c r="BI140" s="151">
        <f t="shared" si="8"/>
        <v>0</v>
      </c>
      <c r="BJ140" s="14" t="s">
        <v>133</v>
      </c>
      <c r="BK140" s="151">
        <f t="shared" si="9"/>
        <v>0</v>
      </c>
      <c r="BL140" s="14" t="s">
        <v>132</v>
      </c>
      <c r="BM140" s="150" t="s">
        <v>7</v>
      </c>
    </row>
    <row r="141" spans="1:65" s="2" customFormat="1" ht="24.2" customHeight="1">
      <c r="A141" s="26"/>
      <c r="B141" s="138"/>
      <c r="C141" s="156">
        <v>10</v>
      </c>
      <c r="D141" s="156" t="s">
        <v>215</v>
      </c>
      <c r="E141" s="157" t="s">
        <v>455</v>
      </c>
      <c r="F141" s="158" t="s">
        <v>547</v>
      </c>
      <c r="G141" s="159" t="s">
        <v>145</v>
      </c>
      <c r="H141" s="160">
        <v>5</v>
      </c>
      <c r="I141" s="161"/>
      <c r="J141" s="161">
        <f t="shared" si="0"/>
        <v>0</v>
      </c>
      <c r="K141" s="162"/>
      <c r="L141" s="163"/>
      <c r="M141" s="164" t="s">
        <v>1</v>
      </c>
      <c r="N141" s="165" t="s">
        <v>38</v>
      </c>
      <c r="O141" s="148">
        <v>0</v>
      </c>
      <c r="P141" s="148">
        <f t="shared" si="1"/>
        <v>0</v>
      </c>
      <c r="Q141" s="148">
        <v>0</v>
      </c>
      <c r="R141" s="148">
        <f t="shared" si="2"/>
        <v>0</v>
      </c>
      <c r="S141" s="148">
        <v>0</v>
      </c>
      <c r="T141" s="149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50" t="s">
        <v>154</v>
      </c>
      <c r="AT141" s="150" t="s">
        <v>215</v>
      </c>
      <c r="AU141" s="150" t="s">
        <v>80</v>
      </c>
      <c r="AY141" s="14" t="s">
        <v>125</v>
      </c>
      <c r="BE141" s="151">
        <f t="shared" si="4"/>
        <v>0</v>
      </c>
      <c r="BF141" s="151">
        <f t="shared" si="5"/>
        <v>0</v>
      </c>
      <c r="BG141" s="151">
        <f t="shared" si="6"/>
        <v>0</v>
      </c>
      <c r="BH141" s="151">
        <f t="shared" si="7"/>
        <v>0</v>
      </c>
      <c r="BI141" s="151">
        <f t="shared" si="8"/>
        <v>0</v>
      </c>
      <c r="BJ141" s="14" t="s">
        <v>133</v>
      </c>
      <c r="BK141" s="151">
        <f t="shared" si="9"/>
        <v>0</v>
      </c>
      <c r="BL141" s="14" t="s">
        <v>132</v>
      </c>
      <c r="BM141" s="150" t="s">
        <v>281</v>
      </c>
    </row>
    <row r="142" spans="1:65" s="2" customFormat="1" ht="14.45" customHeight="1">
      <c r="A142" s="26"/>
      <c r="B142" s="138"/>
      <c r="C142" s="156">
        <v>11</v>
      </c>
      <c r="D142" s="156" t="s">
        <v>215</v>
      </c>
      <c r="E142" s="157" t="s">
        <v>457</v>
      </c>
      <c r="F142" s="158" t="s">
        <v>548</v>
      </c>
      <c r="G142" s="159" t="s">
        <v>145</v>
      </c>
      <c r="H142" s="160">
        <v>1</v>
      </c>
      <c r="I142" s="161"/>
      <c r="J142" s="161">
        <f t="shared" si="0"/>
        <v>0</v>
      </c>
      <c r="K142" s="162"/>
      <c r="L142" s="163"/>
      <c r="M142" s="164" t="s">
        <v>1</v>
      </c>
      <c r="N142" s="165" t="s">
        <v>38</v>
      </c>
      <c r="O142" s="148">
        <v>0</v>
      </c>
      <c r="P142" s="148">
        <f t="shared" si="1"/>
        <v>0</v>
      </c>
      <c r="Q142" s="148">
        <v>0</v>
      </c>
      <c r="R142" s="148">
        <f t="shared" si="2"/>
        <v>0</v>
      </c>
      <c r="S142" s="148">
        <v>0</v>
      </c>
      <c r="T142" s="149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50" t="s">
        <v>154</v>
      </c>
      <c r="AT142" s="150" t="s">
        <v>215</v>
      </c>
      <c r="AU142" s="150" t="s">
        <v>80</v>
      </c>
      <c r="AY142" s="14" t="s">
        <v>125</v>
      </c>
      <c r="BE142" s="151">
        <f t="shared" si="4"/>
        <v>0</v>
      </c>
      <c r="BF142" s="151">
        <f t="shared" si="5"/>
        <v>0</v>
      </c>
      <c r="BG142" s="151">
        <f t="shared" si="6"/>
        <v>0</v>
      </c>
      <c r="BH142" s="151">
        <f t="shared" si="7"/>
        <v>0</v>
      </c>
      <c r="BI142" s="151">
        <f t="shared" si="8"/>
        <v>0</v>
      </c>
      <c r="BJ142" s="14" t="s">
        <v>133</v>
      </c>
      <c r="BK142" s="151">
        <f t="shared" si="9"/>
        <v>0</v>
      </c>
      <c r="BL142" s="14" t="s">
        <v>132</v>
      </c>
      <c r="BM142" s="150" t="s">
        <v>292</v>
      </c>
    </row>
    <row r="143" spans="1:65" s="2" customFormat="1" ht="14.45" customHeight="1">
      <c r="A143" s="26"/>
      <c r="B143" s="138"/>
      <c r="C143" s="156">
        <v>12</v>
      </c>
      <c r="D143" s="156" t="s">
        <v>215</v>
      </c>
      <c r="E143" s="157" t="s">
        <v>459</v>
      </c>
      <c r="F143" s="158" t="s">
        <v>549</v>
      </c>
      <c r="G143" s="159" t="s">
        <v>145</v>
      </c>
      <c r="H143" s="160">
        <v>6</v>
      </c>
      <c r="I143" s="161"/>
      <c r="J143" s="161">
        <f t="shared" si="0"/>
        <v>0</v>
      </c>
      <c r="K143" s="162"/>
      <c r="L143" s="163"/>
      <c r="M143" s="164" t="s">
        <v>1</v>
      </c>
      <c r="N143" s="165" t="s">
        <v>38</v>
      </c>
      <c r="O143" s="148">
        <v>0</v>
      </c>
      <c r="P143" s="148">
        <f t="shared" si="1"/>
        <v>0</v>
      </c>
      <c r="Q143" s="148">
        <v>0</v>
      </c>
      <c r="R143" s="148">
        <f t="shared" si="2"/>
        <v>0</v>
      </c>
      <c r="S143" s="148">
        <v>0</v>
      </c>
      <c r="T143" s="149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50" t="s">
        <v>154</v>
      </c>
      <c r="AT143" s="150" t="s">
        <v>215</v>
      </c>
      <c r="AU143" s="150" t="s">
        <v>80</v>
      </c>
      <c r="AY143" s="14" t="s">
        <v>125</v>
      </c>
      <c r="BE143" s="151">
        <f t="shared" si="4"/>
        <v>0</v>
      </c>
      <c r="BF143" s="151">
        <f t="shared" si="5"/>
        <v>0</v>
      </c>
      <c r="BG143" s="151">
        <f t="shared" si="6"/>
        <v>0</v>
      </c>
      <c r="BH143" s="151">
        <f t="shared" si="7"/>
        <v>0</v>
      </c>
      <c r="BI143" s="151">
        <f t="shared" si="8"/>
        <v>0</v>
      </c>
      <c r="BJ143" s="14" t="s">
        <v>133</v>
      </c>
      <c r="BK143" s="151">
        <f t="shared" si="9"/>
        <v>0</v>
      </c>
      <c r="BL143" s="14" t="s">
        <v>132</v>
      </c>
      <c r="BM143" s="150" t="s">
        <v>300</v>
      </c>
    </row>
    <row r="144" spans="1:65" s="2" customFormat="1" ht="14.45" customHeight="1">
      <c r="A144" s="26"/>
      <c r="B144" s="138"/>
      <c r="C144" s="156">
        <v>13</v>
      </c>
      <c r="D144" s="156" t="s">
        <v>215</v>
      </c>
      <c r="E144" s="157" t="s">
        <v>558</v>
      </c>
      <c r="F144" s="158" t="s">
        <v>550</v>
      </c>
      <c r="G144" s="159" t="s">
        <v>145</v>
      </c>
      <c r="H144" s="160">
        <v>6</v>
      </c>
      <c r="I144" s="161"/>
      <c r="J144" s="161">
        <f t="shared" si="0"/>
        <v>0</v>
      </c>
      <c r="K144" s="162"/>
      <c r="L144" s="163"/>
      <c r="M144" s="164" t="s">
        <v>1</v>
      </c>
      <c r="N144" s="165" t="s">
        <v>38</v>
      </c>
      <c r="O144" s="148">
        <v>0</v>
      </c>
      <c r="P144" s="148">
        <f t="shared" si="1"/>
        <v>0</v>
      </c>
      <c r="Q144" s="148">
        <v>0</v>
      </c>
      <c r="R144" s="148">
        <f t="shared" si="2"/>
        <v>0</v>
      </c>
      <c r="S144" s="148">
        <v>0</v>
      </c>
      <c r="T144" s="149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50" t="s">
        <v>154</v>
      </c>
      <c r="AT144" s="150" t="s">
        <v>215</v>
      </c>
      <c r="AU144" s="150" t="s">
        <v>80</v>
      </c>
      <c r="AY144" s="14" t="s">
        <v>125</v>
      </c>
      <c r="BE144" s="151">
        <f t="shared" si="4"/>
        <v>0</v>
      </c>
      <c r="BF144" s="151">
        <f t="shared" si="5"/>
        <v>0</v>
      </c>
      <c r="BG144" s="151">
        <f t="shared" si="6"/>
        <v>0</v>
      </c>
      <c r="BH144" s="151">
        <f t="shared" si="7"/>
        <v>0</v>
      </c>
      <c r="BI144" s="151">
        <f t="shared" si="8"/>
        <v>0</v>
      </c>
      <c r="BJ144" s="14" t="s">
        <v>133</v>
      </c>
      <c r="BK144" s="151">
        <f t="shared" si="9"/>
        <v>0</v>
      </c>
      <c r="BL144" s="14" t="s">
        <v>132</v>
      </c>
      <c r="BM144" s="150" t="s">
        <v>308</v>
      </c>
    </row>
    <row r="145" spans="1:65" s="2" customFormat="1" ht="14.45" customHeight="1">
      <c r="A145" s="26"/>
      <c r="B145" s="138"/>
      <c r="C145" s="156">
        <v>14</v>
      </c>
      <c r="D145" s="156" t="s">
        <v>215</v>
      </c>
      <c r="E145" s="157" t="s">
        <v>559</v>
      </c>
      <c r="F145" s="158" t="s">
        <v>551</v>
      </c>
      <c r="G145" s="159" t="s">
        <v>145</v>
      </c>
      <c r="H145" s="160">
        <v>6</v>
      </c>
      <c r="I145" s="161"/>
      <c r="J145" s="161">
        <f t="shared" si="0"/>
        <v>0</v>
      </c>
      <c r="K145" s="162"/>
      <c r="L145" s="163"/>
      <c r="M145" s="164" t="s">
        <v>1</v>
      </c>
      <c r="N145" s="165" t="s">
        <v>38</v>
      </c>
      <c r="O145" s="148">
        <v>0</v>
      </c>
      <c r="P145" s="148">
        <f t="shared" si="1"/>
        <v>0</v>
      </c>
      <c r="Q145" s="148">
        <v>0</v>
      </c>
      <c r="R145" s="148">
        <f t="shared" si="2"/>
        <v>0</v>
      </c>
      <c r="S145" s="148">
        <v>0</v>
      </c>
      <c r="T145" s="149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50" t="s">
        <v>154</v>
      </c>
      <c r="AT145" s="150" t="s">
        <v>215</v>
      </c>
      <c r="AU145" s="150" t="s">
        <v>80</v>
      </c>
      <c r="AY145" s="14" t="s">
        <v>125</v>
      </c>
      <c r="BE145" s="151">
        <f t="shared" si="4"/>
        <v>0</v>
      </c>
      <c r="BF145" s="151">
        <f t="shared" si="5"/>
        <v>0</v>
      </c>
      <c r="BG145" s="151">
        <f t="shared" si="6"/>
        <v>0</v>
      </c>
      <c r="BH145" s="151">
        <f t="shared" si="7"/>
        <v>0</v>
      </c>
      <c r="BI145" s="151">
        <f t="shared" si="8"/>
        <v>0</v>
      </c>
      <c r="BJ145" s="14" t="s">
        <v>133</v>
      </c>
      <c r="BK145" s="151">
        <f t="shared" si="9"/>
        <v>0</v>
      </c>
      <c r="BL145" s="14" t="s">
        <v>132</v>
      </c>
      <c r="BM145" s="150" t="s">
        <v>312</v>
      </c>
    </row>
    <row r="146" spans="1:65" s="2" customFormat="1" ht="24.2" customHeight="1">
      <c r="A146" s="26"/>
      <c r="B146" s="138"/>
      <c r="C146" s="156">
        <v>15</v>
      </c>
      <c r="D146" s="156" t="s">
        <v>215</v>
      </c>
      <c r="E146" s="157" t="s">
        <v>552</v>
      </c>
      <c r="F146" s="158" t="s">
        <v>553</v>
      </c>
      <c r="G146" s="159" t="s">
        <v>145</v>
      </c>
      <c r="H146" s="160">
        <v>5</v>
      </c>
      <c r="I146" s="161"/>
      <c r="J146" s="161">
        <f t="shared" si="0"/>
        <v>0</v>
      </c>
      <c r="K146" s="162"/>
      <c r="L146" s="163"/>
      <c r="M146" s="164" t="s">
        <v>1</v>
      </c>
      <c r="N146" s="165" t="s">
        <v>38</v>
      </c>
      <c r="O146" s="148">
        <v>0</v>
      </c>
      <c r="P146" s="148">
        <f t="shared" si="1"/>
        <v>0</v>
      </c>
      <c r="Q146" s="148">
        <v>0</v>
      </c>
      <c r="R146" s="148">
        <f t="shared" si="2"/>
        <v>0</v>
      </c>
      <c r="S146" s="148">
        <v>0</v>
      </c>
      <c r="T146" s="149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50" t="s">
        <v>154</v>
      </c>
      <c r="AT146" s="150" t="s">
        <v>215</v>
      </c>
      <c r="AU146" s="150" t="s">
        <v>80</v>
      </c>
      <c r="AY146" s="14" t="s">
        <v>125</v>
      </c>
      <c r="BE146" s="151">
        <f t="shared" si="4"/>
        <v>0</v>
      </c>
      <c r="BF146" s="151">
        <f t="shared" si="5"/>
        <v>0</v>
      </c>
      <c r="BG146" s="151">
        <f t="shared" si="6"/>
        <v>0</v>
      </c>
      <c r="BH146" s="151">
        <f t="shared" si="7"/>
        <v>0</v>
      </c>
      <c r="BI146" s="151">
        <f t="shared" si="8"/>
        <v>0</v>
      </c>
      <c r="BJ146" s="14" t="s">
        <v>133</v>
      </c>
      <c r="BK146" s="151">
        <f t="shared" si="9"/>
        <v>0</v>
      </c>
      <c r="BL146" s="14" t="s">
        <v>132</v>
      </c>
      <c r="BM146" s="150" t="s">
        <v>264</v>
      </c>
    </row>
    <row r="147" spans="1:65" s="2" customFormat="1" ht="24.2" customHeight="1">
      <c r="A147" s="26"/>
      <c r="B147" s="138"/>
      <c r="C147" s="156">
        <v>16</v>
      </c>
      <c r="D147" s="156" t="s">
        <v>215</v>
      </c>
      <c r="E147" s="157" t="s">
        <v>554</v>
      </c>
      <c r="F147" s="158" t="s">
        <v>555</v>
      </c>
      <c r="G147" s="159" t="s">
        <v>145</v>
      </c>
      <c r="H147" s="160">
        <v>1</v>
      </c>
      <c r="I147" s="161"/>
      <c r="J147" s="161">
        <f t="shared" si="0"/>
        <v>0</v>
      </c>
      <c r="K147" s="162"/>
      <c r="L147" s="163"/>
      <c r="M147" s="164" t="s">
        <v>1</v>
      </c>
      <c r="N147" s="165" t="s">
        <v>38</v>
      </c>
      <c r="O147" s="148">
        <v>0</v>
      </c>
      <c r="P147" s="148">
        <f t="shared" si="1"/>
        <v>0</v>
      </c>
      <c r="Q147" s="148">
        <v>0</v>
      </c>
      <c r="R147" s="148">
        <f t="shared" si="2"/>
        <v>0</v>
      </c>
      <c r="S147" s="148">
        <v>0</v>
      </c>
      <c r="T147" s="149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50" t="s">
        <v>154</v>
      </c>
      <c r="AT147" s="150" t="s">
        <v>215</v>
      </c>
      <c r="AU147" s="150" t="s">
        <v>80</v>
      </c>
      <c r="AY147" s="14" t="s">
        <v>125</v>
      </c>
      <c r="BE147" s="151">
        <f t="shared" si="4"/>
        <v>0</v>
      </c>
      <c r="BF147" s="151">
        <f t="shared" si="5"/>
        <v>0</v>
      </c>
      <c r="BG147" s="151">
        <f t="shared" si="6"/>
        <v>0</v>
      </c>
      <c r="BH147" s="151">
        <f t="shared" si="7"/>
        <v>0</v>
      </c>
      <c r="BI147" s="151">
        <f t="shared" si="8"/>
        <v>0</v>
      </c>
      <c r="BJ147" s="14" t="s">
        <v>133</v>
      </c>
      <c r="BK147" s="151">
        <f t="shared" si="9"/>
        <v>0</v>
      </c>
      <c r="BL147" s="14" t="s">
        <v>132</v>
      </c>
      <c r="BM147" s="150" t="s">
        <v>319</v>
      </c>
    </row>
    <row r="148" spans="1:65" s="2" customFormat="1" ht="14.45" customHeight="1">
      <c r="A148" s="26"/>
      <c r="B148" s="138"/>
      <c r="C148" s="156">
        <v>17</v>
      </c>
      <c r="D148" s="156" t="s">
        <v>215</v>
      </c>
      <c r="E148" s="157" t="s">
        <v>556</v>
      </c>
      <c r="F148" s="158" t="s">
        <v>557</v>
      </c>
      <c r="G148" s="159" t="s">
        <v>145</v>
      </c>
      <c r="H148" s="160">
        <v>6</v>
      </c>
      <c r="I148" s="161"/>
      <c r="J148" s="161">
        <f t="shared" si="0"/>
        <v>0</v>
      </c>
      <c r="K148" s="162"/>
      <c r="L148" s="163"/>
      <c r="M148" s="164" t="s">
        <v>1</v>
      </c>
      <c r="N148" s="165" t="s">
        <v>38</v>
      </c>
      <c r="O148" s="148">
        <v>0</v>
      </c>
      <c r="P148" s="148">
        <f t="shared" si="1"/>
        <v>0</v>
      </c>
      <c r="Q148" s="148">
        <v>0</v>
      </c>
      <c r="R148" s="148">
        <f t="shared" si="2"/>
        <v>0</v>
      </c>
      <c r="S148" s="148">
        <v>0</v>
      </c>
      <c r="T148" s="149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50" t="s">
        <v>154</v>
      </c>
      <c r="AT148" s="150" t="s">
        <v>215</v>
      </c>
      <c r="AU148" s="150" t="s">
        <v>80</v>
      </c>
      <c r="AY148" s="14" t="s">
        <v>125</v>
      </c>
      <c r="BE148" s="151">
        <f t="shared" si="4"/>
        <v>0</v>
      </c>
      <c r="BF148" s="151">
        <f t="shared" si="5"/>
        <v>0</v>
      </c>
      <c r="BG148" s="151">
        <f t="shared" si="6"/>
        <v>0</v>
      </c>
      <c r="BH148" s="151">
        <f t="shared" si="7"/>
        <v>0</v>
      </c>
      <c r="BI148" s="151">
        <f t="shared" si="8"/>
        <v>0</v>
      </c>
      <c r="BJ148" s="14" t="s">
        <v>133</v>
      </c>
      <c r="BK148" s="151">
        <f t="shared" si="9"/>
        <v>0</v>
      </c>
      <c r="BL148" s="14" t="s">
        <v>132</v>
      </c>
      <c r="BM148" s="150" t="s">
        <v>323</v>
      </c>
    </row>
    <row r="149" spans="1:65" s="2" customFormat="1" ht="24.2" customHeight="1">
      <c r="A149" s="26"/>
      <c r="B149" s="138"/>
      <c r="C149" s="156">
        <v>18</v>
      </c>
      <c r="D149" s="156" t="s">
        <v>215</v>
      </c>
      <c r="E149" s="157" t="s">
        <v>674</v>
      </c>
      <c r="F149" s="158" t="s">
        <v>668</v>
      </c>
      <c r="G149" s="159" t="s">
        <v>145</v>
      </c>
      <c r="H149" s="160">
        <v>6</v>
      </c>
      <c r="I149" s="161"/>
      <c r="J149" s="161">
        <f t="shared" si="0"/>
        <v>0</v>
      </c>
      <c r="K149" s="162"/>
      <c r="L149" s="163"/>
      <c r="M149" s="164" t="s">
        <v>1</v>
      </c>
      <c r="N149" s="165" t="s">
        <v>38</v>
      </c>
      <c r="O149" s="148">
        <v>0</v>
      </c>
      <c r="P149" s="148">
        <f t="shared" si="1"/>
        <v>0</v>
      </c>
      <c r="Q149" s="148">
        <v>0</v>
      </c>
      <c r="R149" s="148">
        <f t="shared" si="2"/>
        <v>0</v>
      </c>
      <c r="S149" s="148">
        <v>0</v>
      </c>
      <c r="T149" s="149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50" t="s">
        <v>154</v>
      </c>
      <c r="AT149" s="150" t="s">
        <v>215</v>
      </c>
      <c r="AU149" s="150" t="s">
        <v>80</v>
      </c>
      <c r="AY149" s="14" t="s">
        <v>125</v>
      </c>
      <c r="BE149" s="151">
        <f t="shared" si="4"/>
        <v>0</v>
      </c>
      <c r="BF149" s="151">
        <f t="shared" si="5"/>
        <v>0</v>
      </c>
      <c r="BG149" s="151">
        <f t="shared" si="6"/>
        <v>0</v>
      </c>
      <c r="BH149" s="151">
        <f t="shared" si="7"/>
        <v>0</v>
      </c>
      <c r="BI149" s="151">
        <f t="shared" si="8"/>
        <v>0</v>
      </c>
      <c r="BJ149" s="14" t="s">
        <v>133</v>
      </c>
      <c r="BK149" s="151">
        <f t="shared" si="9"/>
        <v>0</v>
      </c>
      <c r="BL149" s="14" t="s">
        <v>132</v>
      </c>
      <c r="BM149" s="150" t="s">
        <v>328</v>
      </c>
    </row>
    <row r="150" spans="1:65" s="2" customFormat="1" ht="24.2" customHeight="1">
      <c r="A150" s="26"/>
      <c r="B150" s="138"/>
      <c r="C150" s="156">
        <v>19</v>
      </c>
      <c r="D150" s="156" t="s">
        <v>215</v>
      </c>
      <c r="E150" s="157" t="s">
        <v>675</v>
      </c>
      <c r="F150" s="158" t="s">
        <v>560</v>
      </c>
      <c r="G150" s="159" t="s">
        <v>145</v>
      </c>
      <c r="H150" s="160">
        <v>6</v>
      </c>
      <c r="I150" s="161"/>
      <c r="J150" s="161">
        <f t="shared" si="0"/>
        <v>0</v>
      </c>
      <c r="K150" s="162"/>
      <c r="L150" s="163"/>
      <c r="M150" s="164" t="s">
        <v>1</v>
      </c>
      <c r="N150" s="165" t="s">
        <v>38</v>
      </c>
      <c r="O150" s="148">
        <v>0</v>
      </c>
      <c r="P150" s="148">
        <f t="shared" si="1"/>
        <v>0</v>
      </c>
      <c r="Q150" s="148">
        <v>0</v>
      </c>
      <c r="R150" s="148">
        <f t="shared" si="2"/>
        <v>0</v>
      </c>
      <c r="S150" s="148">
        <v>0</v>
      </c>
      <c r="T150" s="149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50" t="s">
        <v>154</v>
      </c>
      <c r="AT150" s="150" t="s">
        <v>215</v>
      </c>
      <c r="AU150" s="150" t="s">
        <v>80</v>
      </c>
      <c r="AY150" s="14" t="s">
        <v>125</v>
      </c>
      <c r="BE150" s="151">
        <f t="shared" si="4"/>
        <v>0</v>
      </c>
      <c r="BF150" s="151">
        <f t="shared" si="5"/>
        <v>0</v>
      </c>
      <c r="BG150" s="151">
        <f t="shared" si="6"/>
        <v>0</v>
      </c>
      <c r="BH150" s="151">
        <f t="shared" si="7"/>
        <v>0</v>
      </c>
      <c r="BI150" s="151">
        <f t="shared" si="8"/>
        <v>0</v>
      </c>
      <c r="BJ150" s="14" t="s">
        <v>133</v>
      </c>
      <c r="BK150" s="151">
        <f t="shared" si="9"/>
        <v>0</v>
      </c>
      <c r="BL150" s="14" t="s">
        <v>132</v>
      </c>
      <c r="BM150" s="150" t="s">
        <v>329</v>
      </c>
    </row>
    <row r="151" spans="1:65" s="2" customFormat="1" ht="14.45" customHeight="1">
      <c r="A151" s="26"/>
      <c r="B151" s="138"/>
      <c r="C151" s="139">
        <v>20</v>
      </c>
      <c r="D151" s="139" t="s">
        <v>128</v>
      </c>
      <c r="E151" s="140" t="s">
        <v>561</v>
      </c>
      <c r="F151" s="141" t="s">
        <v>562</v>
      </c>
      <c r="G151" s="142" t="s">
        <v>145</v>
      </c>
      <c r="H151" s="143">
        <v>6</v>
      </c>
      <c r="I151" s="144"/>
      <c r="J151" s="144">
        <f t="shared" si="0"/>
        <v>0</v>
      </c>
      <c r="K151" s="145"/>
      <c r="L151" s="27"/>
      <c r="M151" s="146" t="s">
        <v>1</v>
      </c>
      <c r="N151" s="147" t="s">
        <v>38</v>
      </c>
      <c r="O151" s="148">
        <v>0</v>
      </c>
      <c r="P151" s="148">
        <f t="shared" si="1"/>
        <v>0</v>
      </c>
      <c r="Q151" s="148">
        <v>0</v>
      </c>
      <c r="R151" s="148">
        <f t="shared" si="2"/>
        <v>0</v>
      </c>
      <c r="S151" s="148">
        <v>0</v>
      </c>
      <c r="T151" s="149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50" t="s">
        <v>132</v>
      </c>
      <c r="AT151" s="150" t="s">
        <v>128</v>
      </c>
      <c r="AU151" s="150" t="s">
        <v>80</v>
      </c>
      <c r="AY151" s="14" t="s">
        <v>125</v>
      </c>
      <c r="BE151" s="151">
        <f t="shared" si="4"/>
        <v>0</v>
      </c>
      <c r="BF151" s="151">
        <f t="shared" si="5"/>
        <v>0</v>
      </c>
      <c r="BG151" s="151">
        <f t="shared" si="6"/>
        <v>0</v>
      </c>
      <c r="BH151" s="151">
        <f t="shared" si="7"/>
        <v>0</v>
      </c>
      <c r="BI151" s="151">
        <f t="shared" si="8"/>
        <v>0</v>
      </c>
      <c r="BJ151" s="14" t="s">
        <v>133</v>
      </c>
      <c r="BK151" s="151">
        <f t="shared" si="9"/>
        <v>0</v>
      </c>
      <c r="BL151" s="14" t="s">
        <v>132</v>
      </c>
      <c r="BM151" s="150" t="s">
        <v>339</v>
      </c>
    </row>
    <row r="152" spans="1:65" s="2" customFormat="1" ht="24.2" customHeight="1">
      <c r="A152" s="26"/>
      <c r="B152" s="138"/>
      <c r="C152" s="139">
        <v>21</v>
      </c>
      <c r="D152" s="139" t="s">
        <v>128</v>
      </c>
      <c r="E152" s="140" t="s">
        <v>563</v>
      </c>
      <c r="F152" s="141" t="s">
        <v>564</v>
      </c>
      <c r="G152" s="142" t="s">
        <v>145</v>
      </c>
      <c r="H152" s="143">
        <v>6</v>
      </c>
      <c r="I152" s="144"/>
      <c r="J152" s="144">
        <f t="shared" si="0"/>
        <v>0</v>
      </c>
      <c r="K152" s="145"/>
      <c r="L152" s="27"/>
      <c r="M152" s="146" t="s">
        <v>1</v>
      </c>
      <c r="N152" s="147" t="s">
        <v>38</v>
      </c>
      <c r="O152" s="148">
        <v>0</v>
      </c>
      <c r="P152" s="148">
        <f t="shared" si="1"/>
        <v>0</v>
      </c>
      <c r="Q152" s="148">
        <v>0</v>
      </c>
      <c r="R152" s="148">
        <f t="shared" si="2"/>
        <v>0</v>
      </c>
      <c r="S152" s="148">
        <v>0</v>
      </c>
      <c r="T152" s="149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50" t="s">
        <v>132</v>
      </c>
      <c r="AT152" s="150" t="s">
        <v>128</v>
      </c>
      <c r="AU152" s="150" t="s">
        <v>80</v>
      </c>
      <c r="AY152" s="14" t="s">
        <v>125</v>
      </c>
      <c r="BE152" s="151">
        <f t="shared" si="4"/>
        <v>0</v>
      </c>
      <c r="BF152" s="151">
        <f t="shared" si="5"/>
        <v>0</v>
      </c>
      <c r="BG152" s="151">
        <f t="shared" si="6"/>
        <v>0</v>
      </c>
      <c r="BH152" s="151">
        <f t="shared" si="7"/>
        <v>0</v>
      </c>
      <c r="BI152" s="151">
        <f t="shared" si="8"/>
        <v>0</v>
      </c>
      <c r="BJ152" s="14" t="s">
        <v>133</v>
      </c>
      <c r="BK152" s="151">
        <f t="shared" si="9"/>
        <v>0</v>
      </c>
      <c r="BL152" s="14" t="s">
        <v>132</v>
      </c>
      <c r="BM152" s="150" t="s">
        <v>342</v>
      </c>
    </row>
    <row r="153" spans="1:65" s="2" customFormat="1" ht="24.2" customHeight="1">
      <c r="A153" s="26"/>
      <c r="B153" s="138"/>
      <c r="C153" s="156">
        <v>22</v>
      </c>
      <c r="D153" s="156" t="s">
        <v>215</v>
      </c>
      <c r="E153" s="157" t="s">
        <v>669</v>
      </c>
      <c r="F153" s="158" t="s">
        <v>670</v>
      </c>
      <c r="G153" s="159" t="s">
        <v>145</v>
      </c>
      <c r="H153" s="160">
        <v>6</v>
      </c>
      <c r="I153" s="161"/>
      <c r="J153" s="161">
        <f t="shared" si="0"/>
        <v>0</v>
      </c>
      <c r="K153" s="162"/>
      <c r="L153" s="163"/>
      <c r="M153" s="164" t="s">
        <v>1</v>
      </c>
      <c r="N153" s="165" t="s">
        <v>38</v>
      </c>
      <c r="O153" s="148">
        <v>0</v>
      </c>
      <c r="P153" s="148">
        <f t="shared" si="1"/>
        <v>0</v>
      </c>
      <c r="Q153" s="148">
        <v>0</v>
      </c>
      <c r="R153" s="148">
        <f t="shared" si="2"/>
        <v>0</v>
      </c>
      <c r="S153" s="148">
        <v>0</v>
      </c>
      <c r="T153" s="149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50" t="s">
        <v>154</v>
      </c>
      <c r="AT153" s="150" t="s">
        <v>215</v>
      </c>
      <c r="AU153" s="150" t="s">
        <v>80</v>
      </c>
      <c r="AY153" s="14" t="s">
        <v>125</v>
      </c>
      <c r="BE153" s="151">
        <f t="shared" si="4"/>
        <v>0</v>
      </c>
      <c r="BF153" s="151">
        <f t="shared" si="5"/>
        <v>0</v>
      </c>
      <c r="BG153" s="151">
        <f t="shared" si="6"/>
        <v>0</v>
      </c>
      <c r="BH153" s="151">
        <f t="shared" si="7"/>
        <v>0</v>
      </c>
      <c r="BI153" s="151">
        <f t="shared" si="8"/>
        <v>0</v>
      </c>
      <c r="BJ153" s="14" t="s">
        <v>133</v>
      </c>
      <c r="BK153" s="151">
        <f t="shared" si="9"/>
        <v>0</v>
      </c>
      <c r="BL153" s="14" t="s">
        <v>132</v>
      </c>
      <c r="BM153" s="150" t="s">
        <v>351</v>
      </c>
    </row>
    <row r="154" spans="1:65" s="2" customFormat="1" ht="14.45" customHeight="1">
      <c r="A154" s="26"/>
      <c r="B154" s="138"/>
      <c r="C154" s="156">
        <v>23</v>
      </c>
      <c r="D154" s="156" t="s">
        <v>215</v>
      </c>
      <c r="E154" s="157" t="s">
        <v>568</v>
      </c>
      <c r="F154" s="158" t="s">
        <v>565</v>
      </c>
      <c r="G154" s="159" t="s">
        <v>145</v>
      </c>
      <c r="H154" s="160">
        <v>6</v>
      </c>
      <c r="I154" s="161"/>
      <c r="J154" s="161">
        <f t="shared" si="0"/>
        <v>0</v>
      </c>
      <c r="K154" s="162"/>
      <c r="L154" s="163"/>
      <c r="M154" s="164" t="s">
        <v>1</v>
      </c>
      <c r="N154" s="165" t="s">
        <v>38</v>
      </c>
      <c r="O154" s="148">
        <v>0</v>
      </c>
      <c r="P154" s="148">
        <f t="shared" si="1"/>
        <v>0</v>
      </c>
      <c r="Q154" s="148">
        <v>0</v>
      </c>
      <c r="R154" s="148">
        <f t="shared" si="2"/>
        <v>0</v>
      </c>
      <c r="S154" s="148">
        <v>0</v>
      </c>
      <c r="T154" s="149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50" t="s">
        <v>154</v>
      </c>
      <c r="AT154" s="150" t="s">
        <v>215</v>
      </c>
      <c r="AU154" s="150" t="s">
        <v>80</v>
      </c>
      <c r="AY154" s="14" t="s">
        <v>125</v>
      </c>
      <c r="BE154" s="151">
        <f t="shared" si="4"/>
        <v>0</v>
      </c>
      <c r="BF154" s="151">
        <f t="shared" si="5"/>
        <v>0</v>
      </c>
      <c r="BG154" s="151">
        <f t="shared" si="6"/>
        <v>0</v>
      </c>
      <c r="BH154" s="151">
        <f t="shared" si="7"/>
        <v>0</v>
      </c>
      <c r="BI154" s="151">
        <f t="shared" si="8"/>
        <v>0</v>
      </c>
      <c r="BJ154" s="14" t="s">
        <v>133</v>
      </c>
      <c r="BK154" s="151">
        <f t="shared" si="9"/>
        <v>0</v>
      </c>
      <c r="BL154" s="14" t="s">
        <v>132</v>
      </c>
      <c r="BM154" s="150" t="s">
        <v>354</v>
      </c>
    </row>
    <row r="155" spans="1:65" s="2" customFormat="1" ht="24.2" customHeight="1">
      <c r="A155" s="26"/>
      <c r="B155" s="138"/>
      <c r="C155" s="156">
        <v>24</v>
      </c>
      <c r="D155" s="156" t="s">
        <v>215</v>
      </c>
      <c r="E155" s="157" t="s">
        <v>676</v>
      </c>
      <c r="F155" s="158" t="s">
        <v>566</v>
      </c>
      <c r="G155" s="159" t="s">
        <v>145</v>
      </c>
      <c r="H155" s="160">
        <v>6</v>
      </c>
      <c r="I155" s="161"/>
      <c r="J155" s="161">
        <f t="shared" si="0"/>
        <v>0</v>
      </c>
      <c r="K155" s="162"/>
      <c r="L155" s="163"/>
      <c r="M155" s="164" t="s">
        <v>1</v>
      </c>
      <c r="N155" s="165" t="s">
        <v>38</v>
      </c>
      <c r="O155" s="148">
        <v>0</v>
      </c>
      <c r="P155" s="148">
        <f t="shared" si="1"/>
        <v>0</v>
      </c>
      <c r="Q155" s="148">
        <v>0</v>
      </c>
      <c r="R155" s="148">
        <f t="shared" si="2"/>
        <v>0</v>
      </c>
      <c r="S155" s="148">
        <v>0</v>
      </c>
      <c r="T155" s="149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50" t="s">
        <v>154</v>
      </c>
      <c r="AT155" s="150" t="s">
        <v>215</v>
      </c>
      <c r="AU155" s="150" t="s">
        <v>80</v>
      </c>
      <c r="AY155" s="14" t="s">
        <v>125</v>
      </c>
      <c r="BE155" s="151">
        <f t="shared" si="4"/>
        <v>0</v>
      </c>
      <c r="BF155" s="151">
        <f t="shared" si="5"/>
        <v>0</v>
      </c>
      <c r="BG155" s="151">
        <f t="shared" si="6"/>
        <v>0</v>
      </c>
      <c r="BH155" s="151">
        <f t="shared" si="7"/>
        <v>0</v>
      </c>
      <c r="BI155" s="151">
        <f t="shared" si="8"/>
        <v>0</v>
      </c>
      <c r="BJ155" s="14" t="s">
        <v>133</v>
      </c>
      <c r="BK155" s="151">
        <f t="shared" si="9"/>
        <v>0</v>
      </c>
      <c r="BL155" s="14" t="s">
        <v>132</v>
      </c>
      <c r="BM155" s="150" t="s">
        <v>361</v>
      </c>
    </row>
    <row r="156" spans="1:65" s="2" customFormat="1" ht="14.45" customHeight="1">
      <c r="A156" s="26"/>
      <c r="B156" s="138"/>
      <c r="C156" s="156">
        <v>25</v>
      </c>
      <c r="D156" s="156" t="s">
        <v>215</v>
      </c>
      <c r="E156" s="157" t="s">
        <v>677</v>
      </c>
      <c r="F156" s="158" t="s">
        <v>567</v>
      </c>
      <c r="G156" s="159" t="s">
        <v>145</v>
      </c>
      <c r="H156" s="160">
        <v>6</v>
      </c>
      <c r="I156" s="161"/>
      <c r="J156" s="161">
        <f t="shared" si="0"/>
        <v>0</v>
      </c>
      <c r="K156" s="162"/>
      <c r="L156" s="163"/>
      <c r="M156" s="164" t="s">
        <v>1</v>
      </c>
      <c r="N156" s="165" t="s">
        <v>38</v>
      </c>
      <c r="O156" s="148">
        <v>0</v>
      </c>
      <c r="P156" s="148">
        <f t="shared" si="1"/>
        <v>0</v>
      </c>
      <c r="Q156" s="148">
        <v>0</v>
      </c>
      <c r="R156" s="148">
        <f t="shared" si="2"/>
        <v>0</v>
      </c>
      <c r="S156" s="148">
        <v>0</v>
      </c>
      <c r="T156" s="149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50" t="s">
        <v>154</v>
      </c>
      <c r="AT156" s="150" t="s">
        <v>215</v>
      </c>
      <c r="AU156" s="150" t="s">
        <v>80</v>
      </c>
      <c r="AY156" s="14" t="s">
        <v>125</v>
      </c>
      <c r="BE156" s="151">
        <f t="shared" si="4"/>
        <v>0</v>
      </c>
      <c r="BF156" s="151">
        <f t="shared" si="5"/>
        <v>0</v>
      </c>
      <c r="BG156" s="151">
        <f t="shared" si="6"/>
        <v>0</v>
      </c>
      <c r="BH156" s="151">
        <f t="shared" si="7"/>
        <v>0</v>
      </c>
      <c r="BI156" s="151">
        <f t="shared" si="8"/>
        <v>0</v>
      </c>
      <c r="BJ156" s="14" t="s">
        <v>133</v>
      </c>
      <c r="BK156" s="151">
        <f t="shared" si="9"/>
        <v>0</v>
      </c>
      <c r="BL156" s="14" t="s">
        <v>132</v>
      </c>
      <c r="BM156" s="150" t="s">
        <v>424</v>
      </c>
    </row>
    <row r="157" spans="1:65" s="2" customFormat="1" ht="24.2" customHeight="1">
      <c r="A157" s="26"/>
      <c r="B157" s="138"/>
      <c r="C157" s="156">
        <v>26</v>
      </c>
      <c r="D157" s="156" t="s">
        <v>215</v>
      </c>
      <c r="E157" s="157" t="s">
        <v>578</v>
      </c>
      <c r="F157" s="158" t="s">
        <v>569</v>
      </c>
      <c r="G157" s="159" t="s">
        <v>145</v>
      </c>
      <c r="H157" s="160">
        <v>6</v>
      </c>
      <c r="I157" s="161"/>
      <c r="J157" s="161">
        <f t="shared" si="0"/>
        <v>0</v>
      </c>
      <c r="K157" s="162"/>
      <c r="L157" s="163"/>
      <c r="M157" s="164" t="s">
        <v>1</v>
      </c>
      <c r="N157" s="165" t="s">
        <v>38</v>
      </c>
      <c r="O157" s="148">
        <v>0</v>
      </c>
      <c r="P157" s="148">
        <f t="shared" si="1"/>
        <v>0</v>
      </c>
      <c r="Q157" s="148">
        <v>0</v>
      </c>
      <c r="R157" s="148">
        <f t="shared" si="2"/>
        <v>0</v>
      </c>
      <c r="S157" s="148">
        <v>0</v>
      </c>
      <c r="T157" s="149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50" t="s">
        <v>154</v>
      </c>
      <c r="AT157" s="150" t="s">
        <v>215</v>
      </c>
      <c r="AU157" s="150" t="s">
        <v>80</v>
      </c>
      <c r="AY157" s="14" t="s">
        <v>125</v>
      </c>
      <c r="BE157" s="151">
        <f t="shared" si="4"/>
        <v>0</v>
      </c>
      <c r="BF157" s="151">
        <f t="shared" si="5"/>
        <v>0</v>
      </c>
      <c r="BG157" s="151">
        <f t="shared" si="6"/>
        <v>0</v>
      </c>
      <c r="BH157" s="151">
        <f t="shared" si="7"/>
        <v>0</v>
      </c>
      <c r="BI157" s="151">
        <f t="shared" si="8"/>
        <v>0</v>
      </c>
      <c r="BJ157" s="14" t="s">
        <v>133</v>
      </c>
      <c r="BK157" s="151">
        <f t="shared" si="9"/>
        <v>0</v>
      </c>
      <c r="BL157" s="14" t="s">
        <v>132</v>
      </c>
      <c r="BM157" s="150" t="s">
        <v>427</v>
      </c>
    </row>
    <row r="158" spans="1:65" s="2" customFormat="1" ht="14.45" customHeight="1">
      <c r="A158" s="26"/>
      <c r="B158" s="138"/>
      <c r="C158" s="156">
        <v>27</v>
      </c>
      <c r="D158" s="156" t="s">
        <v>215</v>
      </c>
      <c r="E158" s="157" t="s">
        <v>570</v>
      </c>
      <c r="F158" s="158" t="s">
        <v>571</v>
      </c>
      <c r="G158" s="159" t="s">
        <v>145</v>
      </c>
      <c r="H158" s="160">
        <v>12</v>
      </c>
      <c r="I158" s="161"/>
      <c r="J158" s="161">
        <f t="shared" si="0"/>
        <v>0</v>
      </c>
      <c r="K158" s="162"/>
      <c r="L158" s="163"/>
      <c r="M158" s="164" t="s">
        <v>1</v>
      </c>
      <c r="N158" s="165" t="s">
        <v>38</v>
      </c>
      <c r="O158" s="148">
        <v>0</v>
      </c>
      <c r="P158" s="148">
        <f t="shared" si="1"/>
        <v>0</v>
      </c>
      <c r="Q158" s="148">
        <v>0</v>
      </c>
      <c r="R158" s="148">
        <f t="shared" si="2"/>
        <v>0</v>
      </c>
      <c r="S158" s="148">
        <v>0</v>
      </c>
      <c r="T158" s="149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50" t="s">
        <v>154</v>
      </c>
      <c r="AT158" s="150" t="s">
        <v>215</v>
      </c>
      <c r="AU158" s="150" t="s">
        <v>80</v>
      </c>
      <c r="AY158" s="14" t="s">
        <v>125</v>
      </c>
      <c r="BE158" s="151">
        <f t="shared" si="4"/>
        <v>0</v>
      </c>
      <c r="BF158" s="151">
        <f t="shared" si="5"/>
        <v>0</v>
      </c>
      <c r="BG158" s="151">
        <f t="shared" si="6"/>
        <v>0</v>
      </c>
      <c r="BH158" s="151">
        <f t="shared" si="7"/>
        <v>0</v>
      </c>
      <c r="BI158" s="151">
        <f t="shared" si="8"/>
        <v>0</v>
      </c>
      <c r="BJ158" s="14" t="s">
        <v>133</v>
      </c>
      <c r="BK158" s="151">
        <f t="shared" si="9"/>
        <v>0</v>
      </c>
      <c r="BL158" s="14" t="s">
        <v>132</v>
      </c>
      <c r="BM158" s="150" t="s">
        <v>430</v>
      </c>
    </row>
    <row r="159" spans="1:65" s="2" customFormat="1" ht="14.45" customHeight="1">
      <c r="A159" s="26"/>
      <c r="B159" s="138"/>
      <c r="C159" s="156">
        <v>28</v>
      </c>
      <c r="D159" s="156" t="s">
        <v>215</v>
      </c>
      <c r="E159" s="157" t="s">
        <v>572</v>
      </c>
      <c r="F159" s="158" t="s">
        <v>573</v>
      </c>
      <c r="G159" s="159" t="s">
        <v>145</v>
      </c>
      <c r="H159" s="160">
        <v>12</v>
      </c>
      <c r="I159" s="161"/>
      <c r="J159" s="161">
        <f t="shared" si="0"/>
        <v>0</v>
      </c>
      <c r="K159" s="162"/>
      <c r="L159" s="163"/>
      <c r="M159" s="164" t="s">
        <v>1</v>
      </c>
      <c r="N159" s="165" t="s">
        <v>38</v>
      </c>
      <c r="O159" s="148">
        <v>0</v>
      </c>
      <c r="P159" s="148">
        <f t="shared" si="1"/>
        <v>0</v>
      </c>
      <c r="Q159" s="148">
        <v>0</v>
      </c>
      <c r="R159" s="148">
        <f t="shared" si="2"/>
        <v>0</v>
      </c>
      <c r="S159" s="148">
        <v>0</v>
      </c>
      <c r="T159" s="149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50" t="s">
        <v>154</v>
      </c>
      <c r="AT159" s="150" t="s">
        <v>215</v>
      </c>
      <c r="AU159" s="150" t="s">
        <v>80</v>
      </c>
      <c r="AY159" s="14" t="s">
        <v>125</v>
      </c>
      <c r="BE159" s="151">
        <f t="shared" si="4"/>
        <v>0</v>
      </c>
      <c r="BF159" s="151">
        <f t="shared" si="5"/>
        <v>0</v>
      </c>
      <c r="BG159" s="151">
        <f t="shared" si="6"/>
        <v>0</v>
      </c>
      <c r="BH159" s="151">
        <f t="shared" si="7"/>
        <v>0</v>
      </c>
      <c r="BI159" s="151">
        <f t="shared" si="8"/>
        <v>0</v>
      </c>
      <c r="BJ159" s="14" t="s">
        <v>133</v>
      </c>
      <c r="BK159" s="151">
        <f t="shared" si="9"/>
        <v>0</v>
      </c>
      <c r="BL159" s="14" t="s">
        <v>132</v>
      </c>
      <c r="BM159" s="150" t="s">
        <v>432</v>
      </c>
    </row>
    <row r="160" spans="1:65" s="2" customFormat="1" ht="14.45" customHeight="1">
      <c r="A160" s="26"/>
      <c r="B160" s="138"/>
      <c r="C160" s="139">
        <v>29</v>
      </c>
      <c r="D160" s="139" t="s">
        <v>128</v>
      </c>
      <c r="E160" s="140" t="s">
        <v>574</v>
      </c>
      <c r="F160" s="141" t="s">
        <v>575</v>
      </c>
      <c r="G160" s="142" t="s">
        <v>145</v>
      </c>
      <c r="H160" s="143">
        <v>6</v>
      </c>
      <c r="I160" s="144"/>
      <c r="J160" s="144">
        <f t="shared" si="0"/>
        <v>0</v>
      </c>
      <c r="K160" s="145"/>
      <c r="L160" s="27"/>
      <c r="M160" s="146" t="s">
        <v>1</v>
      </c>
      <c r="N160" s="147" t="s">
        <v>38</v>
      </c>
      <c r="O160" s="148">
        <v>0</v>
      </c>
      <c r="P160" s="148">
        <f t="shared" si="1"/>
        <v>0</v>
      </c>
      <c r="Q160" s="148">
        <v>0</v>
      </c>
      <c r="R160" s="148">
        <f t="shared" si="2"/>
        <v>0</v>
      </c>
      <c r="S160" s="148">
        <v>0</v>
      </c>
      <c r="T160" s="149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50" t="s">
        <v>132</v>
      </c>
      <c r="AT160" s="150" t="s">
        <v>128</v>
      </c>
      <c r="AU160" s="150" t="s">
        <v>80</v>
      </c>
      <c r="AY160" s="14" t="s">
        <v>125</v>
      </c>
      <c r="BE160" s="151">
        <f t="shared" si="4"/>
        <v>0</v>
      </c>
      <c r="BF160" s="151">
        <f t="shared" si="5"/>
        <v>0</v>
      </c>
      <c r="BG160" s="151">
        <f t="shared" si="6"/>
        <v>0</v>
      </c>
      <c r="BH160" s="151">
        <f t="shared" si="7"/>
        <v>0</v>
      </c>
      <c r="BI160" s="151">
        <f t="shared" si="8"/>
        <v>0</v>
      </c>
      <c r="BJ160" s="14" t="s">
        <v>133</v>
      </c>
      <c r="BK160" s="151">
        <f t="shared" si="9"/>
        <v>0</v>
      </c>
      <c r="BL160" s="14" t="s">
        <v>132</v>
      </c>
      <c r="BM160" s="150" t="s">
        <v>441</v>
      </c>
    </row>
    <row r="161" spans="1:65" s="2" customFormat="1" ht="24.2" customHeight="1">
      <c r="A161" s="26"/>
      <c r="B161" s="138"/>
      <c r="C161" s="139">
        <v>30</v>
      </c>
      <c r="D161" s="139" t="s">
        <v>128</v>
      </c>
      <c r="E161" s="140" t="s">
        <v>576</v>
      </c>
      <c r="F161" s="141" t="s">
        <v>577</v>
      </c>
      <c r="G161" s="142" t="s">
        <v>145</v>
      </c>
      <c r="H161" s="143">
        <v>6</v>
      </c>
      <c r="I161" s="144"/>
      <c r="J161" s="144">
        <f t="shared" si="0"/>
        <v>0</v>
      </c>
      <c r="K161" s="145"/>
      <c r="L161" s="27"/>
      <c r="M161" s="146" t="s">
        <v>1</v>
      </c>
      <c r="N161" s="147" t="s">
        <v>38</v>
      </c>
      <c r="O161" s="148">
        <v>0</v>
      </c>
      <c r="P161" s="148">
        <f t="shared" si="1"/>
        <v>0</v>
      </c>
      <c r="Q161" s="148">
        <v>0</v>
      </c>
      <c r="R161" s="148">
        <f t="shared" si="2"/>
        <v>0</v>
      </c>
      <c r="S161" s="148">
        <v>0</v>
      </c>
      <c r="T161" s="149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50" t="s">
        <v>132</v>
      </c>
      <c r="AT161" s="150" t="s">
        <v>128</v>
      </c>
      <c r="AU161" s="150" t="s">
        <v>80</v>
      </c>
      <c r="AY161" s="14" t="s">
        <v>125</v>
      </c>
      <c r="BE161" s="151">
        <f t="shared" si="4"/>
        <v>0</v>
      </c>
      <c r="BF161" s="151">
        <f t="shared" si="5"/>
        <v>0</v>
      </c>
      <c r="BG161" s="151">
        <f t="shared" si="6"/>
        <v>0</v>
      </c>
      <c r="BH161" s="151">
        <f t="shared" si="7"/>
        <v>0</v>
      </c>
      <c r="BI161" s="151">
        <f t="shared" si="8"/>
        <v>0</v>
      </c>
      <c r="BJ161" s="14" t="s">
        <v>133</v>
      </c>
      <c r="BK161" s="151">
        <f t="shared" si="9"/>
        <v>0</v>
      </c>
      <c r="BL161" s="14" t="s">
        <v>132</v>
      </c>
      <c r="BM161" s="150" t="s">
        <v>451</v>
      </c>
    </row>
    <row r="162" spans="1:65" s="2" customFormat="1" ht="14.45" customHeight="1">
      <c r="A162" s="26"/>
      <c r="B162" s="138"/>
      <c r="C162" s="156">
        <v>31</v>
      </c>
      <c r="D162" s="156" t="s">
        <v>215</v>
      </c>
      <c r="E162" s="157" t="s">
        <v>678</v>
      </c>
      <c r="F162" s="158" t="s">
        <v>579</v>
      </c>
      <c r="G162" s="159" t="s">
        <v>145</v>
      </c>
      <c r="H162" s="160">
        <v>6</v>
      </c>
      <c r="I162" s="161"/>
      <c r="J162" s="161">
        <f t="shared" si="0"/>
        <v>0</v>
      </c>
      <c r="K162" s="162"/>
      <c r="L162" s="163"/>
      <c r="M162" s="164" t="s">
        <v>1</v>
      </c>
      <c r="N162" s="165" t="s">
        <v>38</v>
      </c>
      <c r="O162" s="148">
        <v>0</v>
      </c>
      <c r="P162" s="148">
        <f t="shared" si="1"/>
        <v>0</v>
      </c>
      <c r="Q162" s="148">
        <v>0</v>
      </c>
      <c r="R162" s="148">
        <f t="shared" si="2"/>
        <v>0</v>
      </c>
      <c r="S162" s="148">
        <v>0</v>
      </c>
      <c r="T162" s="149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50" t="s">
        <v>154</v>
      </c>
      <c r="AT162" s="150" t="s">
        <v>215</v>
      </c>
      <c r="AU162" s="150" t="s">
        <v>80</v>
      </c>
      <c r="AY162" s="14" t="s">
        <v>125</v>
      </c>
      <c r="BE162" s="151">
        <f t="shared" si="4"/>
        <v>0</v>
      </c>
      <c r="BF162" s="151">
        <f t="shared" si="5"/>
        <v>0</v>
      </c>
      <c r="BG162" s="151">
        <f t="shared" si="6"/>
        <v>0</v>
      </c>
      <c r="BH162" s="151">
        <f t="shared" si="7"/>
        <v>0</v>
      </c>
      <c r="BI162" s="151">
        <f t="shared" si="8"/>
        <v>0</v>
      </c>
      <c r="BJ162" s="14" t="s">
        <v>133</v>
      </c>
      <c r="BK162" s="151">
        <f t="shared" si="9"/>
        <v>0</v>
      </c>
      <c r="BL162" s="14" t="s">
        <v>132</v>
      </c>
      <c r="BM162" s="150" t="s">
        <v>580</v>
      </c>
    </row>
    <row r="163" spans="1:65" s="2" customFormat="1" ht="14.45" customHeight="1">
      <c r="A163" s="26"/>
      <c r="B163" s="138"/>
      <c r="C163" s="156">
        <v>32</v>
      </c>
      <c r="D163" s="156" t="s">
        <v>215</v>
      </c>
      <c r="E163" s="157" t="s">
        <v>546</v>
      </c>
      <c r="F163" s="158" t="s">
        <v>581</v>
      </c>
      <c r="G163" s="159" t="s">
        <v>145</v>
      </c>
      <c r="H163" s="160">
        <v>6</v>
      </c>
      <c r="I163" s="161"/>
      <c r="J163" s="161">
        <f t="shared" si="0"/>
        <v>0</v>
      </c>
      <c r="K163" s="162"/>
      <c r="L163" s="163"/>
      <c r="M163" s="164" t="s">
        <v>1</v>
      </c>
      <c r="N163" s="165" t="s">
        <v>38</v>
      </c>
      <c r="O163" s="148">
        <v>0</v>
      </c>
      <c r="P163" s="148">
        <f t="shared" si="1"/>
        <v>0</v>
      </c>
      <c r="Q163" s="148">
        <v>0</v>
      </c>
      <c r="R163" s="148">
        <f t="shared" si="2"/>
        <v>0</v>
      </c>
      <c r="S163" s="148">
        <v>0</v>
      </c>
      <c r="T163" s="149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50" t="s">
        <v>154</v>
      </c>
      <c r="AT163" s="150" t="s">
        <v>215</v>
      </c>
      <c r="AU163" s="150" t="s">
        <v>80</v>
      </c>
      <c r="AY163" s="14" t="s">
        <v>125</v>
      </c>
      <c r="BE163" s="151">
        <f t="shared" si="4"/>
        <v>0</v>
      </c>
      <c r="BF163" s="151">
        <f t="shared" si="5"/>
        <v>0</v>
      </c>
      <c r="BG163" s="151">
        <f t="shared" si="6"/>
        <v>0</v>
      </c>
      <c r="BH163" s="151">
        <f t="shared" si="7"/>
        <v>0</v>
      </c>
      <c r="BI163" s="151">
        <f t="shared" si="8"/>
        <v>0</v>
      </c>
      <c r="BJ163" s="14" t="s">
        <v>133</v>
      </c>
      <c r="BK163" s="151">
        <f t="shared" si="9"/>
        <v>0</v>
      </c>
      <c r="BL163" s="14" t="s">
        <v>132</v>
      </c>
      <c r="BM163" s="150" t="s">
        <v>582</v>
      </c>
    </row>
    <row r="164" spans="1:65" s="12" customFormat="1" ht="25.9" customHeight="1">
      <c r="B164" s="126"/>
      <c r="D164" s="127" t="s">
        <v>71</v>
      </c>
      <c r="E164" s="128" t="s">
        <v>583</v>
      </c>
      <c r="F164" s="128" t="s">
        <v>584</v>
      </c>
      <c r="J164" s="129">
        <f>BK164</f>
        <v>0</v>
      </c>
      <c r="L164" s="126"/>
      <c r="M164" s="130"/>
      <c r="N164" s="131"/>
      <c r="O164" s="131"/>
      <c r="P164" s="132">
        <f>P165+P170+P173</f>
        <v>0</v>
      </c>
      <c r="Q164" s="131"/>
      <c r="R164" s="132">
        <f>R165+R170+R173</f>
        <v>0</v>
      </c>
      <c r="S164" s="131"/>
      <c r="T164" s="133">
        <f>T165+T170+T173</f>
        <v>0</v>
      </c>
      <c r="AR164" s="127" t="s">
        <v>80</v>
      </c>
      <c r="AT164" s="134" t="s">
        <v>71</v>
      </c>
      <c r="AU164" s="134" t="s">
        <v>72</v>
      </c>
      <c r="AY164" s="127" t="s">
        <v>125</v>
      </c>
      <c r="BK164" s="135">
        <f>BK165+BK170+BK173</f>
        <v>0</v>
      </c>
    </row>
    <row r="165" spans="1:65" s="12" customFormat="1" ht="22.9" customHeight="1">
      <c r="B165" s="126"/>
      <c r="D165" s="127" t="s">
        <v>71</v>
      </c>
      <c r="E165" s="136" t="s">
        <v>585</v>
      </c>
      <c r="F165" s="136" t="s">
        <v>586</v>
      </c>
      <c r="J165" s="137">
        <f>BK165</f>
        <v>0</v>
      </c>
      <c r="L165" s="126"/>
      <c r="M165" s="130"/>
      <c r="N165" s="131"/>
      <c r="O165" s="131"/>
      <c r="P165" s="132">
        <f>SUM(P166:P169)</f>
        <v>0</v>
      </c>
      <c r="Q165" s="131"/>
      <c r="R165" s="132">
        <f>SUM(R166:R169)</f>
        <v>0</v>
      </c>
      <c r="S165" s="131"/>
      <c r="T165" s="133">
        <f>SUM(T166:T169)</f>
        <v>0</v>
      </c>
      <c r="AR165" s="127" t="s">
        <v>80</v>
      </c>
      <c r="AT165" s="134" t="s">
        <v>71</v>
      </c>
      <c r="AU165" s="134" t="s">
        <v>80</v>
      </c>
      <c r="AY165" s="127" t="s">
        <v>125</v>
      </c>
      <c r="BK165" s="135">
        <f>SUM(BK166:BK169)</f>
        <v>0</v>
      </c>
    </row>
    <row r="166" spans="1:65" s="2" customFormat="1" ht="14.45" customHeight="1">
      <c r="A166" s="26"/>
      <c r="B166" s="138"/>
      <c r="C166" s="156">
        <v>33</v>
      </c>
      <c r="D166" s="156" t="s">
        <v>215</v>
      </c>
      <c r="E166" s="157" t="s">
        <v>587</v>
      </c>
      <c r="F166" s="158" t="s">
        <v>588</v>
      </c>
      <c r="G166" s="159" t="s">
        <v>469</v>
      </c>
      <c r="H166" s="160">
        <v>10</v>
      </c>
      <c r="I166" s="161"/>
      <c r="J166" s="161">
        <f>ROUND(I166*H166,2)</f>
        <v>0</v>
      </c>
      <c r="K166" s="162"/>
      <c r="L166" s="163"/>
      <c r="M166" s="164" t="s">
        <v>1</v>
      </c>
      <c r="N166" s="165" t="s">
        <v>38</v>
      </c>
      <c r="O166" s="148">
        <v>0</v>
      </c>
      <c r="P166" s="148">
        <f>O166*H166</f>
        <v>0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50" t="s">
        <v>154</v>
      </c>
      <c r="AT166" s="150" t="s">
        <v>215</v>
      </c>
      <c r="AU166" s="150" t="s">
        <v>133</v>
      </c>
      <c r="AY166" s="14" t="s">
        <v>125</v>
      </c>
      <c r="BE166" s="151">
        <f>IF(N166="základná",J166,0)</f>
        <v>0</v>
      </c>
      <c r="BF166" s="151">
        <f>IF(N166="znížená",J166,0)</f>
        <v>0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4" t="s">
        <v>133</v>
      </c>
      <c r="BK166" s="151">
        <f>ROUND(I166*H166,2)</f>
        <v>0</v>
      </c>
      <c r="BL166" s="14" t="s">
        <v>132</v>
      </c>
      <c r="BM166" s="150" t="s">
        <v>589</v>
      </c>
    </row>
    <row r="167" spans="1:65" s="2" customFormat="1" ht="14.45" customHeight="1">
      <c r="A167" s="26"/>
      <c r="B167" s="138"/>
      <c r="C167" s="156">
        <v>34</v>
      </c>
      <c r="D167" s="156" t="s">
        <v>215</v>
      </c>
      <c r="E167" s="157" t="s">
        <v>590</v>
      </c>
      <c r="F167" s="158" t="s">
        <v>591</v>
      </c>
      <c r="G167" s="159" t="s">
        <v>469</v>
      </c>
      <c r="H167" s="160">
        <v>12</v>
      </c>
      <c r="I167" s="161"/>
      <c r="J167" s="161">
        <f>ROUND(I167*H167,2)</f>
        <v>0</v>
      </c>
      <c r="K167" s="162"/>
      <c r="L167" s="163"/>
      <c r="M167" s="164" t="s">
        <v>1</v>
      </c>
      <c r="N167" s="165" t="s">
        <v>38</v>
      </c>
      <c r="O167" s="148">
        <v>0</v>
      </c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50" t="s">
        <v>154</v>
      </c>
      <c r="AT167" s="150" t="s">
        <v>215</v>
      </c>
      <c r="AU167" s="150" t="s">
        <v>133</v>
      </c>
      <c r="AY167" s="14" t="s">
        <v>125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4" t="s">
        <v>133</v>
      </c>
      <c r="BK167" s="151">
        <f>ROUND(I167*H167,2)</f>
        <v>0</v>
      </c>
      <c r="BL167" s="14" t="s">
        <v>132</v>
      </c>
      <c r="BM167" s="150" t="s">
        <v>592</v>
      </c>
    </row>
    <row r="168" spans="1:65" s="2" customFormat="1" ht="14.45" customHeight="1">
      <c r="A168" s="26"/>
      <c r="B168" s="138"/>
      <c r="C168" s="139">
        <v>35</v>
      </c>
      <c r="D168" s="139" t="s">
        <v>128</v>
      </c>
      <c r="E168" s="140" t="s">
        <v>593</v>
      </c>
      <c r="F168" s="141" t="s">
        <v>594</v>
      </c>
      <c r="G168" s="142" t="s">
        <v>469</v>
      </c>
      <c r="H168" s="143">
        <v>10</v>
      </c>
      <c r="I168" s="144"/>
      <c r="J168" s="144">
        <f>ROUND(I168*H168,2)</f>
        <v>0</v>
      </c>
      <c r="K168" s="145"/>
      <c r="L168" s="27"/>
      <c r="M168" s="146" t="s">
        <v>1</v>
      </c>
      <c r="N168" s="147" t="s">
        <v>38</v>
      </c>
      <c r="O168" s="148">
        <v>0</v>
      </c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50" t="s">
        <v>132</v>
      </c>
      <c r="AT168" s="150" t="s">
        <v>128</v>
      </c>
      <c r="AU168" s="150" t="s">
        <v>133</v>
      </c>
      <c r="AY168" s="14" t="s">
        <v>125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4" t="s">
        <v>133</v>
      </c>
      <c r="BK168" s="151">
        <f>ROUND(I168*H168,2)</f>
        <v>0</v>
      </c>
      <c r="BL168" s="14" t="s">
        <v>132</v>
      </c>
      <c r="BM168" s="150" t="s">
        <v>595</v>
      </c>
    </row>
    <row r="169" spans="1:65" s="2" customFormat="1" ht="14.45" customHeight="1">
      <c r="A169" s="26"/>
      <c r="B169" s="138"/>
      <c r="C169" s="139">
        <v>36</v>
      </c>
      <c r="D169" s="139" t="s">
        <v>128</v>
      </c>
      <c r="E169" s="140" t="s">
        <v>596</v>
      </c>
      <c r="F169" s="141" t="s">
        <v>597</v>
      </c>
      <c r="G169" s="142" t="s">
        <v>469</v>
      </c>
      <c r="H169" s="143">
        <v>12</v>
      </c>
      <c r="I169" s="144"/>
      <c r="J169" s="144">
        <f>ROUND(I169*H169,2)</f>
        <v>0</v>
      </c>
      <c r="K169" s="145"/>
      <c r="L169" s="27"/>
      <c r="M169" s="146" t="s">
        <v>1</v>
      </c>
      <c r="N169" s="147" t="s">
        <v>38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50" t="s">
        <v>132</v>
      </c>
      <c r="AT169" s="150" t="s">
        <v>128</v>
      </c>
      <c r="AU169" s="150" t="s">
        <v>133</v>
      </c>
      <c r="AY169" s="14" t="s">
        <v>125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4" t="s">
        <v>133</v>
      </c>
      <c r="BK169" s="151">
        <f>ROUND(I169*H169,2)</f>
        <v>0</v>
      </c>
      <c r="BL169" s="14" t="s">
        <v>132</v>
      </c>
      <c r="BM169" s="150" t="s">
        <v>598</v>
      </c>
    </row>
    <row r="170" spans="1:65" s="12" customFormat="1" ht="22.9" customHeight="1">
      <c r="B170" s="126"/>
      <c r="D170" s="127" t="s">
        <v>71</v>
      </c>
      <c r="E170" s="136" t="s">
        <v>599</v>
      </c>
      <c r="F170" s="136" t="s">
        <v>513</v>
      </c>
      <c r="J170" s="137">
        <f>BK170</f>
        <v>0</v>
      </c>
      <c r="L170" s="126"/>
      <c r="M170" s="130"/>
      <c r="N170" s="131"/>
      <c r="O170" s="131"/>
      <c r="P170" s="132">
        <f>SUM(P171:P172)</f>
        <v>0</v>
      </c>
      <c r="Q170" s="131"/>
      <c r="R170" s="132">
        <f>SUM(R171:R172)</f>
        <v>0</v>
      </c>
      <c r="S170" s="131"/>
      <c r="T170" s="133">
        <f>SUM(T171:T172)</f>
        <v>0</v>
      </c>
      <c r="AR170" s="127" t="s">
        <v>80</v>
      </c>
      <c r="AT170" s="134" t="s">
        <v>71</v>
      </c>
      <c r="AU170" s="134" t="s">
        <v>80</v>
      </c>
      <c r="AY170" s="127" t="s">
        <v>125</v>
      </c>
      <c r="BK170" s="135">
        <f>SUM(BK171:BK172)</f>
        <v>0</v>
      </c>
    </row>
    <row r="171" spans="1:65" s="2" customFormat="1" ht="14.45" customHeight="1">
      <c r="A171" s="26"/>
      <c r="B171" s="138"/>
      <c r="C171" s="156">
        <v>37</v>
      </c>
      <c r="D171" s="156" t="s">
        <v>215</v>
      </c>
      <c r="E171" s="157" t="s">
        <v>600</v>
      </c>
      <c r="F171" s="158" t="s">
        <v>601</v>
      </c>
      <c r="G171" s="159" t="s">
        <v>469</v>
      </c>
      <c r="H171" s="160">
        <v>6</v>
      </c>
      <c r="I171" s="161"/>
      <c r="J171" s="161">
        <f>ROUND(I171*H171,2)</f>
        <v>0</v>
      </c>
      <c r="K171" s="162"/>
      <c r="L171" s="163"/>
      <c r="M171" s="164" t="s">
        <v>1</v>
      </c>
      <c r="N171" s="165" t="s">
        <v>38</v>
      </c>
      <c r="O171" s="148">
        <v>0</v>
      </c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50" t="s">
        <v>154</v>
      </c>
      <c r="AT171" s="150" t="s">
        <v>215</v>
      </c>
      <c r="AU171" s="150" t="s">
        <v>133</v>
      </c>
      <c r="AY171" s="14" t="s">
        <v>125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4" t="s">
        <v>133</v>
      </c>
      <c r="BK171" s="151">
        <f>ROUND(I171*H171,2)</f>
        <v>0</v>
      </c>
      <c r="BL171" s="14" t="s">
        <v>132</v>
      </c>
      <c r="BM171" s="150" t="s">
        <v>602</v>
      </c>
    </row>
    <row r="172" spans="1:65" s="2" customFormat="1" ht="14.45" customHeight="1">
      <c r="A172" s="26"/>
      <c r="B172" s="138"/>
      <c r="C172" s="156">
        <v>38</v>
      </c>
      <c r="D172" s="156" t="s">
        <v>215</v>
      </c>
      <c r="E172" s="157" t="s">
        <v>603</v>
      </c>
      <c r="F172" s="158" t="s">
        <v>601</v>
      </c>
      <c r="G172" s="159" t="s">
        <v>469</v>
      </c>
      <c r="H172" s="160">
        <v>12</v>
      </c>
      <c r="I172" s="161"/>
      <c r="J172" s="161">
        <f>ROUND(I172*H172,2)</f>
        <v>0</v>
      </c>
      <c r="K172" s="162"/>
      <c r="L172" s="163"/>
      <c r="M172" s="164" t="s">
        <v>1</v>
      </c>
      <c r="N172" s="165" t="s">
        <v>38</v>
      </c>
      <c r="O172" s="148">
        <v>0</v>
      </c>
      <c r="P172" s="148">
        <f>O172*H172</f>
        <v>0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50" t="s">
        <v>154</v>
      </c>
      <c r="AT172" s="150" t="s">
        <v>215</v>
      </c>
      <c r="AU172" s="150" t="s">
        <v>133</v>
      </c>
      <c r="AY172" s="14" t="s">
        <v>125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4" t="s">
        <v>133</v>
      </c>
      <c r="BK172" s="151">
        <f>ROUND(I172*H172,2)</f>
        <v>0</v>
      </c>
      <c r="BL172" s="14" t="s">
        <v>132</v>
      </c>
      <c r="BM172" s="150" t="s">
        <v>604</v>
      </c>
    </row>
    <row r="173" spans="1:65" s="12" customFormat="1" ht="22.9" customHeight="1">
      <c r="B173" s="126"/>
      <c r="D173" s="127" t="s">
        <v>71</v>
      </c>
      <c r="E173" s="136" t="s">
        <v>605</v>
      </c>
      <c r="F173" s="136" t="s">
        <v>606</v>
      </c>
      <c r="J173" s="137">
        <f>BK173</f>
        <v>0</v>
      </c>
      <c r="L173" s="126"/>
      <c r="M173" s="130"/>
      <c r="N173" s="131"/>
      <c r="O173" s="131"/>
      <c r="P173" s="132">
        <f>SUM(P174:P176)</f>
        <v>0</v>
      </c>
      <c r="Q173" s="131"/>
      <c r="R173" s="132">
        <f>SUM(R174:R176)</f>
        <v>0</v>
      </c>
      <c r="S173" s="131"/>
      <c r="T173" s="133">
        <f>SUM(T174:T176)</f>
        <v>0</v>
      </c>
      <c r="AR173" s="127" t="s">
        <v>80</v>
      </c>
      <c r="AT173" s="134" t="s">
        <v>71</v>
      </c>
      <c r="AU173" s="134" t="s">
        <v>80</v>
      </c>
      <c r="AY173" s="127" t="s">
        <v>125</v>
      </c>
      <c r="BK173" s="135">
        <f>SUM(BK174:BK176)</f>
        <v>0</v>
      </c>
    </row>
    <row r="174" spans="1:65" s="2" customFormat="1" ht="14.45" customHeight="1">
      <c r="A174" s="26"/>
      <c r="B174" s="138"/>
      <c r="C174" s="139">
        <v>39</v>
      </c>
      <c r="D174" s="139" t="s">
        <v>128</v>
      </c>
      <c r="E174" s="140" t="s">
        <v>607</v>
      </c>
      <c r="F174" s="141" t="s">
        <v>608</v>
      </c>
      <c r="G174" s="142" t="s">
        <v>145</v>
      </c>
      <c r="H174" s="143">
        <v>1</v>
      </c>
      <c r="I174" s="144"/>
      <c r="J174" s="144">
        <f>ROUND(I174*H174,2)</f>
        <v>0</v>
      </c>
      <c r="K174" s="145"/>
      <c r="L174" s="27"/>
      <c r="M174" s="146" t="s">
        <v>1</v>
      </c>
      <c r="N174" s="147" t="s">
        <v>38</v>
      </c>
      <c r="O174" s="148">
        <v>0</v>
      </c>
      <c r="P174" s="148">
        <f>O174*H174</f>
        <v>0</v>
      </c>
      <c r="Q174" s="148">
        <v>0</v>
      </c>
      <c r="R174" s="148">
        <f>Q174*H174</f>
        <v>0</v>
      </c>
      <c r="S174" s="148">
        <v>0</v>
      </c>
      <c r="T174" s="149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50" t="s">
        <v>132</v>
      </c>
      <c r="AT174" s="150" t="s">
        <v>128</v>
      </c>
      <c r="AU174" s="150" t="s">
        <v>133</v>
      </c>
      <c r="AY174" s="14" t="s">
        <v>125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4" t="s">
        <v>133</v>
      </c>
      <c r="BK174" s="151">
        <f>ROUND(I174*H174,2)</f>
        <v>0</v>
      </c>
      <c r="BL174" s="14" t="s">
        <v>132</v>
      </c>
      <c r="BM174" s="150" t="s">
        <v>609</v>
      </c>
    </row>
    <row r="175" spans="1:65" s="2" customFormat="1" ht="37.9" customHeight="1">
      <c r="A175" s="26"/>
      <c r="B175" s="138"/>
      <c r="C175" s="156">
        <v>40</v>
      </c>
      <c r="D175" s="156" t="s">
        <v>215</v>
      </c>
      <c r="E175" s="157" t="s">
        <v>610</v>
      </c>
      <c r="F175" s="158" t="s">
        <v>611</v>
      </c>
      <c r="G175" s="159" t="s">
        <v>145</v>
      </c>
      <c r="H175" s="160">
        <v>1</v>
      </c>
      <c r="I175" s="161"/>
      <c r="J175" s="161">
        <f>ROUND(I175*H175,2)</f>
        <v>0</v>
      </c>
      <c r="K175" s="162"/>
      <c r="L175" s="163"/>
      <c r="M175" s="164" t="s">
        <v>1</v>
      </c>
      <c r="N175" s="165" t="s">
        <v>38</v>
      </c>
      <c r="O175" s="148">
        <v>0</v>
      </c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50" t="s">
        <v>154</v>
      </c>
      <c r="AT175" s="150" t="s">
        <v>215</v>
      </c>
      <c r="AU175" s="150" t="s">
        <v>133</v>
      </c>
      <c r="AY175" s="14" t="s">
        <v>125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4" t="s">
        <v>133</v>
      </c>
      <c r="BK175" s="151">
        <f>ROUND(I175*H175,2)</f>
        <v>0</v>
      </c>
      <c r="BL175" s="14" t="s">
        <v>132</v>
      </c>
      <c r="BM175" s="150" t="s">
        <v>612</v>
      </c>
    </row>
    <row r="176" spans="1:65" s="2" customFormat="1" ht="14.45" customHeight="1">
      <c r="A176" s="26"/>
      <c r="B176" s="138"/>
      <c r="C176" s="139">
        <v>41</v>
      </c>
      <c r="D176" s="139" t="s">
        <v>128</v>
      </c>
      <c r="E176" s="140" t="s">
        <v>613</v>
      </c>
      <c r="F176" s="141" t="s">
        <v>614</v>
      </c>
      <c r="G176" s="142" t="s">
        <v>145</v>
      </c>
      <c r="H176" s="143">
        <v>1</v>
      </c>
      <c r="I176" s="144"/>
      <c r="J176" s="144">
        <f>ROUND(I176*H176,2)</f>
        <v>0</v>
      </c>
      <c r="K176" s="145"/>
      <c r="L176" s="27"/>
      <c r="M176" s="146" t="s">
        <v>1</v>
      </c>
      <c r="N176" s="147" t="s">
        <v>38</v>
      </c>
      <c r="O176" s="148">
        <v>0</v>
      </c>
      <c r="P176" s="148">
        <f>O176*H176</f>
        <v>0</v>
      </c>
      <c r="Q176" s="148">
        <v>0</v>
      </c>
      <c r="R176" s="148">
        <f>Q176*H176</f>
        <v>0</v>
      </c>
      <c r="S176" s="148">
        <v>0</v>
      </c>
      <c r="T176" s="149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50" t="s">
        <v>132</v>
      </c>
      <c r="AT176" s="150" t="s">
        <v>128</v>
      </c>
      <c r="AU176" s="150" t="s">
        <v>133</v>
      </c>
      <c r="AY176" s="14" t="s">
        <v>125</v>
      </c>
      <c r="BE176" s="151">
        <f>IF(N176="základná",J176,0)</f>
        <v>0</v>
      </c>
      <c r="BF176" s="151">
        <f>IF(N176="znížená",J176,0)</f>
        <v>0</v>
      </c>
      <c r="BG176" s="151">
        <f>IF(N176="zákl. prenesená",J176,0)</f>
        <v>0</v>
      </c>
      <c r="BH176" s="151">
        <f>IF(N176="zníž. prenesená",J176,0)</f>
        <v>0</v>
      </c>
      <c r="BI176" s="151">
        <f>IF(N176="nulová",J176,0)</f>
        <v>0</v>
      </c>
      <c r="BJ176" s="14" t="s">
        <v>133</v>
      </c>
      <c r="BK176" s="151">
        <f>ROUND(I176*H176,2)</f>
        <v>0</v>
      </c>
      <c r="BL176" s="14" t="s">
        <v>132</v>
      </c>
      <c r="BM176" s="150" t="s">
        <v>615</v>
      </c>
    </row>
    <row r="177" spans="1:65" s="12" customFormat="1" ht="25.9" customHeight="1">
      <c r="B177" s="126"/>
      <c r="D177" s="127" t="s">
        <v>71</v>
      </c>
      <c r="E177" s="128" t="s">
        <v>616</v>
      </c>
      <c r="F177" s="128" t="s">
        <v>535</v>
      </c>
      <c r="J177" s="129">
        <f>BK177</f>
        <v>0</v>
      </c>
      <c r="L177" s="126"/>
      <c r="M177" s="130"/>
      <c r="N177" s="131"/>
      <c r="O177" s="131"/>
      <c r="P177" s="132">
        <f>P178+P189</f>
        <v>0</v>
      </c>
      <c r="Q177" s="131"/>
      <c r="R177" s="132">
        <f>R178+R189</f>
        <v>0</v>
      </c>
      <c r="S177" s="131"/>
      <c r="T177" s="133">
        <f>T178+T189</f>
        <v>0</v>
      </c>
      <c r="AR177" s="127" t="s">
        <v>80</v>
      </c>
      <c r="AT177" s="134" t="s">
        <v>71</v>
      </c>
      <c r="AU177" s="134" t="s">
        <v>72</v>
      </c>
      <c r="AY177" s="127" t="s">
        <v>125</v>
      </c>
      <c r="BK177" s="135">
        <f>BK178+BK189</f>
        <v>0</v>
      </c>
    </row>
    <row r="178" spans="1:65" s="12" customFormat="1" ht="22.9" customHeight="1">
      <c r="B178" s="126"/>
      <c r="D178" s="127" t="s">
        <v>71</v>
      </c>
      <c r="E178" s="136" t="s">
        <v>617</v>
      </c>
      <c r="F178" s="136" t="s">
        <v>618</v>
      </c>
      <c r="J178" s="137">
        <f>BK178</f>
        <v>0</v>
      </c>
      <c r="L178" s="126"/>
      <c r="M178" s="130"/>
      <c r="N178" s="131"/>
      <c r="O178" s="131"/>
      <c r="P178" s="132">
        <f>SUM(P179:P188)</f>
        <v>0</v>
      </c>
      <c r="Q178" s="131"/>
      <c r="R178" s="132">
        <f>SUM(R179:R188)</f>
        <v>0</v>
      </c>
      <c r="S178" s="131"/>
      <c r="T178" s="133">
        <f>SUM(T179:T188)</f>
        <v>0</v>
      </c>
      <c r="AR178" s="127" t="s">
        <v>80</v>
      </c>
      <c r="AT178" s="134" t="s">
        <v>71</v>
      </c>
      <c r="AU178" s="134" t="s">
        <v>80</v>
      </c>
      <c r="AY178" s="127" t="s">
        <v>125</v>
      </c>
      <c r="BK178" s="135">
        <f>SUM(BK179:BK188)</f>
        <v>0</v>
      </c>
    </row>
    <row r="179" spans="1:65" s="2" customFormat="1" ht="14.45" customHeight="1">
      <c r="A179" s="26"/>
      <c r="B179" s="138"/>
      <c r="C179" s="156">
        <v>42</v>
      </c>
      <c r="D179" s="156" t="s">
        <v>215</v>
      </c>
      <c r="E179" s="157" t="s">
        <v>619</v>
      </c>
      <c r="F179" s="158" t="s">
        <v>620</v>
      </c>
      <c r="G179" s="159" t="s">
        <v>469</v>
      </c>
      <c r="H179" s="160">
        <v>4</v>
      </c>
      <c r="I179" s="161"/>
      <c r="J179" s="161">
        <f t="shared" ref="J179:J188" si="10">ROUND(I179*H179,2)</f>
        <v>0</v>
      </c>
      <c r="K179" s="162"/>
      <c r="L179" s="163"/>
      <c r="M179" s="164" t="s">
        <v>1</v>
      </c>
      <c r="N179" s="165" t="s">
        <v>38</v>
      </c>
      <c r="O179" s="148">
        <v>0</v>
      </c>
      <c r="P179" s="148">
        <f t="shared" ref="P179:P188" si="11">O179*H179</f>
        <v>0</v>
      </c>
      <c r="Q179" s="148">
        <v>0</v>
      </c>
      <c r="R179" s="148">
        <f t="shared" ref="R179:R188" si="12">Q179*H179</f>
        <v>0</v>
      </c>
      <c r="S179" s="148">
        <v>0</v>
      </c>
      <c r="T179" s="149">
        <f t="shared" ref="T179:T188" si="13"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50" t="s">
        <v>154</v>
      </c>
      <c r="AT179" s="150" t="s">
        <v>215</v>
      </c>
      <c r="AU179" s="150" t="s">
        <v>133</v>
      </c>
      <c r="AY179" s="14" t="s">
        <v>125</v>
      </c>
      <c r="BE179" s="151">
        <f t="shared" ref="BE179:BE188" si="14">IF(N179="základná",J179,0)</f>
        <v>0</v>
      </c>
      <c r="BF179" s="151">
        <f t="shared" ref="BF179:BF188" si="15">IF(N179="znížená",J179,0)</f>
        <v>0</v>
      </c>
      <c r="BG179" s="151">
        <f t="shared" ref="BG179:BG188" si="16">IF(N179="zákl. prenesená",J179,0)</f>
        <v>0</v>
      </c>
      <c r="BH179" s="151">
        <f t="shared" ref="BH179:BH188" si="17">IF(N179="zníž. prenesená",J179,0)</f>
        <v>0</v>
      </c>
      <c r="BI179" s="151">
        <f t="shared" ref="BI179:BI188" si="18">IF(N179="nulová",J179,0)</f>
        <v>0</v>
      </c>
      <c r="BJ179" s="14" t="s">
        <v>133</v>
      </c>
      <c r="BK179" s="151">
        <f t="shared" ref="BK179:BK188" si="19">ROUND(I179*H179,2)</f>
        <v>0</v>
      </c>
      <c r="BL179" s="14" t="s">
        <v>132</v>
      </c>
      <c r="BM179" s="150" t="s">
        <v>621</v>
      </c>
    </row>
    <row r="180" spans="1:65" s="2" customFormat="1" ht="14.45" customHeight="1">
      <c r="A180" s="26"/>
      <c r="B180" s="138"/>
      <c r="C180" s="156">
        <v>43</v>
      </c>
      <c r="D180" s="156" t="s">
        <v>215</v>
      </c>
      <c r="E180" s="157" t="s">
        <v>622</v>
      </c>
      <c r="F180" s="158" t="s">
        <v>623</v>
      </c>
      <c r="G180" s="159" t="s">
        <v>469</v>
      </c>
      <c r="H180" s="160">
        <v>8</v>
      </c>
      <c r="I180" s="161"/>
      <c r="J180" s="161">
        <f t="shared" si="10"/>
        <v>0</v>
      </c>
      <c r="K180" s="162"/>
      <c r="L180" s="163"/>
      <c r="M180" s="164" t="s">
        <v>1</v>
      </c>
      <c r="N180" s="165" t="s">
        <v>38</v>
      </c>
      <c r="O180" s="148">
        <v>0</v>
      </c>
      <c r="P180" s="148">
        <f t="shared" si="11"/>
        <v>0</v>
      </c>
      <c r="Q180" s="148">
        <v>0</v>
      </c>
      <c r="R180" s="148">
        <f t="shared" si="12"/>
        <v>0</v>
      </c>
      <c r="S180" s="148">
        <v>0</v>
      </c>
      <c r="T180" s="149">
        <f t="shared" si="1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50" t="s">
        <v>154</v>
      </c>
      <c r="AT180" s="150" t="s">
        <v>215</v>
      </c>
      <c r="AU180" s="150" t="s">
        <v>133</v>
      </c>
      <c r="AY180" s="14" t="s">
        <v>125</v>
      </c>
      <c r="BE180" s="151">
        <f t="shared" si="14"/>
        <v>0</v>
      </c>
      <c r="BF180" s="151">
        <f t="shared" si="15"/>
        <v>0</v>
      </c>
      <c r="BG180" s="151">
        <f t="shared" si="16"/>
        <v>0</v>
      </c>
      <c r="BH180" s="151">
        <f t="shared" si="17"/>
        <v>0</v>
      </c>
      <c r="BI180" s="151">
        <f t="shared" si="18"/>
        <v>0</v>
      </c>
      <c r="BJ180" s="14" t="s">
        <v>133</v>
      </c>
      <c r="BK180" s="151">
        <f t="shared" si="19"/>
        <v>0</v>
      </c>
      <c r="BL180" s="14" t="s">
        <v>132</v>
      </c>
      <c r="BM180" s="150" t="s">
        <v>624</v>
      </c>
    </row>
    <row r="181" spans="1:65" s="2" customFormat="1" ht="14.45" customHeight="1">
      <c r="A181" s="26"/>
      <c r="B181" s="138"/>
      <c r="C181" s="156">
        <v>44</v>
      </c>
      <c r="D181" s="156" t="s">
        <v>215</v>
      </c>
      <c r="E181" s="157" t="s">
        <v>625</v>
      </c>
      <c r="F181" s="158" t="s">
        <v>626</v>
      </c>
      <c r="G181" s="159" t="s">
        <v>469</v>
      </c>
      <c r="H181" s="160">
        <v>8</v>
      </c>
      <c r="I181" s="161"/>
      <c r="J181" s="161">
        <f t="shared" si="10"/>
        <v>0</v>
      </c>
      <c r="K181" s="162"/>
      <c r="L181" s="163"/>
      <c r="M181" s="164" t="s">
        <v>1</v>
      </c>
      <c r="N181" s="165" t="s">
        <v>38</v>
      </c>
      <c r="O181" s="148">
        <v>0</v>
      </c>
      <c r="P181" s="148">
        <f t="shared" si="11"/>
        <v>0</v>
      </c>
      <c r="Q181" s="148">
        <v>0</v>
      </c>
      <c r="R181" s="148">
        <f t="shared" si="12"/>
        <v>0</v>
      </c>
      <c r="S181" s="148">
        <v>0</v>
      </c>
      <c r="T181" s="149">
        <f t="shared" si="1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50" t="s">
        <v>154</v>
      </c>
      <c r="AT181" s="150" t="s">
        <v>215</v>
      </c>
      <c r="AU181" s="150" t="s">
        <v>133</v>
      </c>
      <c r="AY181" s="14" t="s">
        <v>125</v>
      </c>
      <c r="BE181" s="151">
        <f t="shared" si="14"/>
        <v>0</v>
      </c>
      <c r="BF181" s="151">
        <f t="shared" si="15"/>
        <v>0</v>
      </c>
      <c r="BG181" s="151">
        <f t="shared" si="16"/>
        <v>0</v>
      </c>
      <c r="BH181" s="151">
        <f t="shared" si="17"/>
        <v>0</v>
      </c>
      <c r="BI181" s="151">
        <f t="shared" si="18"/>
        <v>0</v>
      </c>
      <c r="BJ181" s="14" t="s">
        <v>133</v>
      </c>
      <c r="BK181" s="151">
        <f t="shared" si="19"/>
        <v>0</v>
      </c>
      <c r="BL181" s="14" t="s">
        <v>132</v>
      </c>
      <c r="BM181" s="150" t="s">
        <v>627</v>
      </c>
    </row>
    <row r="182" spans="1:65" s="2" customFormat="1" ht="14.45" customHeight="1">
      <c r="A182" s="26"/>
      <c r="B182" s="138"/>
      <c r="C182" s="139">
        <v>45</v>
      </c>
      <c r="D182" s="139" t="s">
        <v>128</v>
      </c>
      <c r="E182" s="140" t="s">
        <v>628</v>
      </c>
      <c r="F182" s="141" t="s">
        <v>629</v>
      </c>
      <c r="G182" s="142" t="s">
        <v>469</v>
      </c>
      <c r="H182" s="143">
        <v>4</v>
      </c>
      <c r="I182" s="144"/>
      <c r="J182" s="144">
        <f t="shared" si="10"/>
        <v>0</v>
      </c>
      <c r="K182" s="145"/>
      <c r="L182" s="27"/>
      <c r="M182" s="146" t="s">
        <v>1</v>
      </c>
      <c r="N182" s="147" t="s">
        <v>38</v>
      </c>
      <c r="O182" s="148">
        <v>0</v>
      </c>
      <c r="P182" s="148">
        <f t="shared" si="11"/>
        <v>0</v>
      </c>
      <c r="Q182" s="148">
        <v>0</v>
      </c>
      <c r="R182" s="148">
        <f t="shared" si="12"/>
        <v>0</v>
      </c>
      <c r="S182" s="148">
        <v>0</v>
      </c>
      <c r="T182" s="149">
        <f t="shared" si="1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50" t="s">
        <v>132</v>
      </c>
      <c r="AT182" s="150" t="s">
        <v>128</v>
      </c>
      <c r="AU182" s="150" t="s">
        <v>133</v>
      </c>
      <c r="AY182" s="14" t="s">
        <v>125</v>
      </c>
      <c r="BE182" s="151">
        <f t="shared" si="14"/>
        <v>0</v>
      </c>
      <c r="BF182" s="151">
        <f t="shared" si="15"/>
        <v>0</v>
      </c>
      <c r="BG182" s="151">
        <f t="shared" si="16"/>
        <v>0</v>
      </c>
      <c r="BH182" s="151">
        <f t="shared" si="17"/>
        <v>0</v>
      </c>
      <c r="BI182" s="151">
        <f t="shared" si="18"/>
        <v>0</v>
      </c>
      <c r="BJ182" s="14" t="s">
        <v>133</v>
      </c>
      <c r="BK182" s="151">
        <f t="shared" si="19"/>
        <v>0</v>
      </c>
      <c r="BL182" s="14" t="s">
        <v>132</v>
      </c>
      <c r="BM182" s="150" t="s">
        <v>630</v>
      </c>
    </row>
    <row r="183" spans="1:65" s="2" customFormat="1" ht="14.45" customHeight="1">
      <c r="A183" s="26"/>
      <c r="B183" s="138"/>
      <c r="C183" s="139">
        <v>46</v>
      </c>
      <c r="D183" s="139" t="s">
        <v>128</v>
      </c>
      <c r="E183" s="140" t="s">
        <v>631</v>
      </c>
      <c r="F183" s="141" t="s">
        <v>632</v>
      </c>
      <c r="G183" s="142" t="s">
        <v>469</v>
      </c>
      <c r="H183" s="143">
        <v>8</v>
      </c>
      <c r="I183" s="144"/>
      <c r="J183" s="144">
        <f t="shared" si="10"/>
        <v>0</v>
      </c>
      <c r="K183" s="145"/>
      <c r="L183" s="27"/>
      <c r="M183" s="146" t="s">
        <v>1</v>
      </c>
      <c r="N183" s="147" t="s">
        <v>38</v>
      </c>
      <c r="O183" s="148">
        <v>0</v>
      </c>
      <c r="P183" s="148">
        <f t="shared" si="11"/>
        <v>0</v>
      </c>
      <c r="Q183" s="148">
        <v>0</v>
      </c>
      <c r="R183" s="148">
        <f t="shared" si="12"/>
        <v>0</v>
      </c>
      <c r="S183" s="148">
        <v>0</v>
      </c>
      <c r="T183" s="149">
        <f t="shared" si="1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50" t="s">
        <v>132</v>
      </c>
      <c r="AT183" s="150" t="s">
        <v>128</v>
      </c>
      <c r="AU183" s="150" t="s">
        <v>133</v>
      </c>
      <c r="AY183" s="14" t="s">
        <v>125</v>
      </c>
      <c r="BE183" s="151">
        <f t="shared" si="14"/>
        <v>0</v>
      </c>
      <c r="BF183" s="151">
        <f t="shared" si="15"/>
        <v>0</v>
      </c>
      <c r="BG183" s="151">
        <f t="shared" si="16"/>
        <v>0</v>
      </c>
      <c r="BH183" s="151">
        <f t="shared" si="17"/>
        <v>0</v>
      </c>
      <c r="BI183" s="151">
        <f t="shared" si="18"/>
        <v>0</v>
      </c>
      <c r="BJ183" s="14" t="s">
        <v>133</v>
      </c>
      <c r="BK183" s="151">
        <f t="shared" si="19"/>
        <v>0</v>
      </c>
      <c r="BL183" s="14" t="s">
        <v>132</v>
      </c>
      <c r="BM183" s="150" t="s">
        <v>633</v>
      </c>
    </row>
    <row r="184" spans="1:65" s="2" customFormat="1" ht="14.45" customHeight="1">
      <c r="A184" s="26"/>
      <c r="B184" s="138"/>
      <c r="C184" s="139">
        <v>47</v>
      </c>
      <c r="D184" s="139" t="s">
        <v>128</v>
      </c>
      <c r="E184" s="140" t="s">
        <v>634</v>
      </c>
      <c r="F184" s="141" t="s">
        <v>635</v>
      </c>
      <c r="G184" s="142" t="s">
        <v>469</v>
      </c>
      <c r="H184" s="143">
        <v>8</v>
      </c>
      <c r="I184" s="144"/>
      <c r="J184" s="144">
        <f t="shared" si="10"/>
        <v>0</v>
      </c>
      <c r="K184" s="145"/>
      <c r="L184" s="27"/>
      <c r="M184" s="146" t="s">
        <v>1</v>
      </c>
      <c r="N184" s="147" t="s">
        <v>38</v>
      </c>
      <c r="O184" s="148">
        <v>0</v>
      </c>
      <c r="P184" s="148">
        <f t="shared" si="11"/>
        <v>0</v>
      </c>
      <c r="Q184" s="148">
        <v>0</v>
      </c>
      <c r="R184" s="148">
        <f t="shared" si="12"/>
        <v>0</v>
      </c>
      <c r="S184" s="148">
        <v>0</v>
      </c>
      <c r="T184" s="149">
        <f t="shared" si="1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50" t="s">
        <v>132</v>
      </c>
      <c r="AT184" s="150" t="s">
        <v>128</v>
      </c>
      <c r="AU184" s="150" t="s">
        <v>133</v>
      </c>
      <c r="AY184" s="14" t="s">
        <v>125</v>
      </c>
      <c r="BE184" s="151">
        <f t="shared" si="14"/>
        <v>0</v>
      </c>
      <c r="BF184" s="151">
        <f t="shared" si="15"/>
        <v>0</v>
      </c>
      <c r="BG184" s="151">
        <f t="shared" si="16"/>
        <v>0</v>
      </c>
      <c r="BH184" s="151">
        <f t="shared" si="17"/>
        <v>0</v>
      </c>
      <c r="BI184" s="151">
        <f t="shared" si="18"/>
        <v>0</v>
      </c>
      <c r="BJ184" s="14" t="s">
        <v>133</v>
      </c>
      <c r="BK184" s="151">
        <f t="shared" si="19"/>
        <v>0</v>
      </c>
      <c r="BL184" s="14" t="s">
        <v>132</v>
      </c>
      <c r="BM184" s="150" t="s">
        <v>636</v>
      </c>
    </row>
    <row r="185" spans="1:65" s="2" customFormat="1" ht="14.45" customHeight="1">
      <c r="A185" s="26"/>
      <c r="B185" s="138"/>
      <c r="C185" s="156">
        <v>48</v>
      </c>
      <c r="D185" s="156" t="s">
        <v>215</v>
      </c>
      <c r="E185" s="157" t="s">
        <v>637</v>
      </c>
      <c r="F185" s="158" t="s">
        <v>638</v>
      </c>
      <c r="G185" s="159" t="s">
        <v>145</v>
      </c>
      <c r="H185" s="160">
        <v>1</v>
      </c>
      <c r="I185" s="161"/>
      <c r="J185" s="161">
        <f t="shared" si="10"/>
        <v>0</v>
      </c>
      <c r="K185" s="162"/>
      <c r="L185" s="163"/>
      <c r="M185" s="164" t="s">
        <v>1</v>
      </c>
      <c r="N185" s="165" t="s">
        <v>38</v>
      </c>
      <c r="O185" s="148">
        <v>0</v>
      </c>
      <c r="P185" s="148">
        <f t="shared" si="11"/>
        <v>0</v>
      </c>
      <c r="Q185" s="148">
        <v>0</v>
      </c>
      <c r="R185" s="148">
        <f t="shared" si="12"/>
        <v>0</v>
      </c>
      <c r="S185" s="148">
        <v>0</v>
      </c>
      <c r="T185" s="149">
        <f t="shared" si="1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50" t="s">
        <v>154</v>
      </c>
      <c r="AT185" s="150" t="s">
        <v>215</v>
      </c>
      <c r="AU185" s="150" t="s">
        <v>133</v>
      </c>
      <c r="AY185" s="14" t="s">
        <v>125</v>
      </c>
      <c r="BE185" s="151">
        <f t="shared" si="14"/>
        <v>0</v>
      </c>
      <c r="BF185" s="151">
        <f t="shared" si="15"/>
        <v>0</v>
      </c>
      <c r="BG185" s="151">
        <f t="shared" si="16"/>
        <v>0</v>
      </c>
      <c r="BH185" s="151">
        <f t="shared" si="17"/>
        <v>0</v>
      </c>
      <c r="BI185" s="151">
        <f t="shared" si="18"/>
        <v>0</v>
      </c>
      <c r="BJ185" s="14" t="s">
        <v>133</v>
      </c>
      <c r="BK185" s="151">
        <f t="shared" si="19"/>
        <v>0</v>
      </c>
      <c r="BL185" s="14" t="s">
        <v>132</v>
      </c>
      <c r="BM185" s="150" t="s">
        <v>639</v>
      </c>
    </row>
    <row r="186" spans="1:65" s="2" customFormat="1" ht="14.45" customHeight="1">
      <c r="A186" s="26"/>
      <c r="B186" s="138"/>
      <c r="C186" s="139">
        <v>49</v>
      </c>
      <c r="D186" s="139" t="s">
        <v>128</v>
      </c>
      <c r="E186" s="140" t="s">
        <v>640</v>
      </c>
      <c r="F186" s="141" t="s">
        <v>641</v>
      </c>
      <c r="G186" s="142" t="s">
        <v>145</v>
      </c>
      <c r="H186" s="143">
        <v>4</v>
      </c>
      <c r="I186" s="144"/>
      <c r="J186" s="144">
        <f t="shared" si="10"/>
        <v>0</v>
      </c>
      <c r="K186" s="145"/>
      <c r="L186" s="27"/>
      <c r="M186" s="146" t="s">
        <v>1</v>
      </c>
      <c r="N186" s="147" t="s">
        <v>38</v>
      </c>
      <c r="O186" s="148">
        <v>0</v>
      </c>
      <c r="P186" s="148">
        <f t="shared" si="11"/>
        <v>0</v>
      </c>
      <c r="Q186" s="148">
        <v>0</v>
      </c>
      <c r="R186" s="148">
        <f t="shared" si="12"/>
        <v>0</v>
      </c>
      <c r="S186" s="148">
        <v>0</v>
      </c>
      <c r="T186" s="149">
        <f t="shared" si="1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50" t="s">
        <v>132</v>
      </c>
      <c r="AT186" s="150" t="s">
        <v>128</v>
      </c>
      <c r="AU186" s="150" t="s">
        <v>133</v>
      </c>
      <c r="AY186" s="14" t="s">
        <v>125</v>
      </c>
      <c r="BE186" s="151">
        <f t="shared" si="14"/>
        <v>0</v>
      </c>
      <c r="BF186" s="151">
        <f t="shared" si="15"/>
        <v>0</v>
      </c>
      <c r="BG186" s="151">
        <f t="shared" si="16"/>
        <v>0</v>
      </c>
      <c r="BH186" s="151">
        <f t="shared" si="17"/>
        <v>0</v>
      </c>
      <c r="BI186" s="151">
        <f t="shared" si="18"/>
        <v>0</v>
      </c>
      <c r="BJ186" s="14" t="s">
        <v>133</v>
      </c>
      <c r="BK186" s="151">
        <f t="shared" si="19"/>
        <v>0</v>
      </c>
      <c r="BL186" s="14" t="s">
        <v>132</v>
      </c>
      <c r="BM186" s="150" t="s">
        <v>642</v>
      </c>
    </row>
    <row r="187" spans="1:65" s="2" customFormat="1" ht="14.45" customHeight="1">
      <c r="A187" s="26"/>
      <c r="B187" s="138"/>
      <c r="C187" s="156">
        <v>50</v>
      </c>
      <c r="D187" s="156" t="s">
        <v>215</v>
      </c>
      <c r="E187" s="157" t="s">
        <v>643</v>
      </c>
      <c r="F187" s="158" t="s">
        <v>644</v>
      </c>
      <c r="G187" s="159" t="s">
        <v>145</v>
      </c>
      <c r="H187" s="160">
        <v>8</v>
      </c>
      <c r="I187" s="161"/>
      <c r="J187" s="161">
        <f t="shared" si="10"/>
        <v>0</v>
      </c>
      <c r="K187" s="162"/>
      <c r="L187" s="163"/>
      <c r="M187" s="164" t="s">
        <v>1</v>
      </c>
      <c r="N187" s="165" t="s">
        <v>38</v>
      </c>
      <c r="O187" s="148">
        <v>0</v>
      </c>
      <c r="P187" s="148">
        <f t="shared" si="11"/>
        <v>0</v>
      </c>
      <c r="Q187" s="148">
        <v>0</v>
      </c>
      <c r="R187" s="148">
        <f t="shared" si="12"/>
        <v>0</v>
      </c>
      <c r="S187" s="148">
        <v>0</v>
      </c>
      <c r="T187" s="149">
        <f t="shared" si="1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50" t="s">
        <v>154</v>
      </c>
      <c r="AT187" s="150" t="s">
        <v>215</v>
      </c>
      <c r="AU187" s="150" t="s">
        <v>133</v>
      </c>
      <c r="AY187" s="14" t="s">
        <v>125</v>
      </c>
      <c r="BE187" s="151">
        <f t="shared" si="14"/>
        <v>0</v>
      </c>
      <c r="BF187" s="151">
        <f t="shared" si="15"/>
        <v>0</v>
      </c>
      <c r="BG187" s="151">
        <f t="shared" si="16"/>
        <v>0</v>
      </c>
      <c r="BH187" s="151">
        <f t="shared" si="17"/>
        <v>0</v>
      </c>
      <c r="BI187" s="151">
        <f t="shared" si="18"/>
        <v>0</v>
      </c>
      <c r="BJ187" s="14" t="s">
        <v>133</v>
      </c>
      <c r="BK187" s="151">
        <f t="shared" si="19"/>
        <v>0</v>
      </c>
      <c r="BL187" s="14" t="s">
        <v>132</v>
      </c>
      <c r="BM187" s="150" t="s">
        <v>645</v>
      </c>
    </row>
    <row r="188" spans="1:65" s="2" customFormat="1" ht="24.2" customHeight="1">
      <c r="A188" s="26"/>
      <c r="B188" s="138"/>
      <c r="C188" s="156">
        <v>51</v>
      </c>
      <c r="D188" s="156" t="s">
        <v>215</v>
      </c>
      <c r="E188" s="157" t="s">
        <v>646</v>
      </c>
      <c r="F188" s="158" t="s">
        <v>647</v>
      </c>
      <c r="G188" s="159" t="s">
        <v>145</v>
      </c>
      <c r="H188" s="160">
        <v>8</v>
      </c>
      <c r="I188" s="161"/>
      <c r="J188" s="161">
        <f t="shared" si="10"/>
        <v>0</v>
      </c>
      <c r="K188" s="162"/>
      <c r="L188" s="163"/>
      <c r="M188" s="164" t="s">
        <v>1</v>
      </c>
      <c r="N188" s="165" t="s">
        <v>38</v>
      </c>
      <c r="O188" s="148">
        <v>0</v>
      </c>
      <c r="P188" s="148">
        <f t="shared" si="11"/>
        <v>0</v>
      </c>
      <c r="Q188" s="148">
        <v>0</v>
      </c>
      <c r="R188" s="148">
        <f t="shared" si="12"/>
        <v>0</v>
      </c>
      <c r="S188" s="148">
        <v>0</v>
      </c>
      <c r="T188" s="149">
        <f t="shared" si="1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50" t="s">
        <v>154</v>
      </c>
      <c r="AT188" s="150" t="s">
        <v>215</v>
      </c>
      <c r="AU188" s="150" t="s">
        <v>133</v>
      </c>
      <c r="AY188" s="14" t="s">
        <v>125</v>
      </c>
      <c r="BE188" s="151">
        <f t="shared" si="14"/>
        <v>0</v>
      </c>
      <c r="BF188" s="151">
        <f t="shared" si="15"/>
        <v>0</v>
      </c>
      <c r="BG188" s="151">
        <f t="shared" si="16"/>
        <v>0</v>
      </c>
      <c r="BH188" s="151">
        <f t="shared" si="17"/>
        <v>0</v>
      </c>
      <c r="BI188" s="151">
        <f t="shared" si="18"/>
        <v>0</v>
      </c>
      <c r="BJ188" s="14" t="s">
        <v>133</v>
      </c>
      <c r="BK188" s="151">
        <f t="shared" si="19"/>
        <v>0</v>
      </c>
      <c r="BL188" s="14" t="s">
        <v>132</v>
      </c>
      <c r="BM188" s="150" t="s">
        <v>648</v>
      </c>
    </row>
    <row r="189" spans="1:65" s="12" customFormat="1" ht="22.9" customHeight="1">
      <c r="B189" s="126"/>
      <c r="D189" s="127" t="s">
        <v>71</v>
      </c>
      <c r="E189" s="136" t="s">
        <v>649</v>
      </c>
      <c r="F189" s="136" t="s">
        <v>650</v>
      </c>
      <c r="J189" s="137">
        <f>BK189</f>
        <v>0</v>
      </c>
      <c r="L189" s="126"/>
      <c r="M189" s="130"/>
      <c r="N189" s="131"/>
      <c r="O189" s="131"/>
      <c r="P189" s="132">
        <f>SUM(P190:P191)</f>
        <v>0</v>
      </c>
      <c r="Q189" s="131"/>
      <c r="R189" s="132">
        <f>SUM(R190:R191)</f>
        <v>0</v>
      </c>
      <c r="S189" s="131"/>
      <c r="T189" s="133">
        <f>SUM(T190:T191)</f>
        <v>0</v>
      </c>
      <c r="AR189" s="127" t="s">
        <v>80</v>
      </c>
      <c r="AT189" s="134" t="s">
        <v>71</v>
      </c>
      <c r="AU189" s="134" t="s">
        <v>80</v>
      </c>
      <c r="AY189" s="127" t="s">
        <v>125</v>
      </c>
      <c r="BK189" s="135">
        <f>SUM(BK190:BK191)</f>
        <v>0</v>
      </c>
    </row>
    <row r="190" spans="1:65" s="2" customFormat="1" ht="14.45" customHeight="1">
      <c r="A190" s="26"/>
      <c r="B190" s="138"/>
      <c r="C190" s="156">
        <v>52</v>
      </c>
      <c r="D190" s="156" t="s">
        <v>215</v>
      </c>
      <c r="E190" s="157" t="s">
        <v>679</v>
      </c>
      <c r="F190" s="158" t="s">
        <v>651</v>
      </c>
      <c r="G190" s="159" t="s">
        <v>145</v>
      </c>
      <c r="H190" s="160">
        <v>10</v>
      </c>
      <c r="I190" s="161"/>
      <c r="J190" s="161">
        <f>ROUND(I190*H190,2)</f>
        <v>0</v>
      </c>
      <c r="K190" s="162"/>
      <c r="L190" s="163"/>
      <c r="M190" s="164" t="s">
        <v>1</v>
      </c>
      <c r="N190" s="165" t="s">
        <v>38</v>
      </c>
      <c r="O190" s="148">
        <v>0</v>
      </c>
      <c r="P190" s="148">
        <f>O190*H190</f>
        <v>0</v>
      </c>
      <c r="Q190" s="148">
        <v>0</v>
      </c>
      <c r="R190" s="148">
        <f>Q190*H190</f>
        <v>0</v>
      </c>
      <c r="S190" s="148">
        <v>0</v>
      </c>
      <c r="T190" s="149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50" t="s">
        <v>154</v>
      </c>
      <c r="AT190" s="150" t="s">
        <v>215</v>
      </c>
      <c r="AU190" s="150" t="s">
        <v>133</v>
      </c>
      <c r="AY190" s="14" t="s">
        <v>125</v>
      </c>
      <c r="BE190" s="151">
        <f>IF(N190="základná",J190,0)</f>
        <v>0</v>
      </c>
      <c r="BF190" s="151">
        <f>IF(N190="znížená",J190,0)</f>
        <v>0</v>
      </c>
      <c r="BG190" s="151">
        <f>IF(N190="zákl. prenesená",J190,0)</f>
        <v>0</v>
      </c>
      <c r="BH190" s="151">
        <f>IF(N190="zníž. prenesená",J190,0)</f>
        <v>0</v>
      </c>
      <c r="BI190" s="151">
        <f>IF(N190="nulová",J190,0)</f>
        <v>0</v>
      </c>
      <c r="BJ190" s="14" t="s">
        <v>133</v>
      </c>
      <c r="BK190" s="151">
        <f>ROUND(I190*H190,2)</f>
        <v>0</v>
      </c>
      <c r="BL190" s="14" t="s">
        <v>132</v>
      </c>
      <c r="BM190" s="150" t="s">
        <v>652</v>
      </c>
    </row>
    <row r="191" spans="1:65" s="2" customFormat="1" ht="14.45" customHeight="1">
      <c r="A191" s="26"/>
      <c r="B191" s="138"/>
      <c r="C191" s="156">
        <v>53</v>
      </c>
      <c r="D191" s="156" t="s">
        <v>215</v>
      </c>
      <c r="E191" s="157" t="s">
        <v>653</v>
      </c>
      <c r="F191" s="158" t="s">
        <v>654</v>
      </c>
      <c r="G191" s="159" t="s">
        <v>145</v>
      </c>
      <c r="H191" s="160">
        <v>20</v>
      </c>
      <c r="I191" s="161"/>
      <c r="J191" s="161">
        <f>ROUND(I191*H191,2)</f>
        <v>0</v>
      </c>
      <c r="K191" s="162"/>
      <c r="L191" s="163"/>
      <c r="M191" s="166" t="s">
        <v>1</v>
      </c>
      <c r="N191" s="167" t="s">
        <v>38</v>
      </c>
      <c r="O191" s="154">
        <v>0</v>
      </c>
      <c r="P191" s="154">
        <f>O191*H191</f>
        <v>0</v>
      </c>
      <c r="Q191" s="154">
        <v>0</v>
      </c>
      <c r="R191" s="154">
        <f>Q191*H191</f>
        <v>0</v>
      </c>
      <c r="S191" s="154">
        <v>0</v>
      </c>
      <c r="T191" s="155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50" t="s">
        <v>154</v>
      </c>
      <c r="AT191" s="150" t="s">
        <v>215</v>
      </c>
      <c r="AU191" s="150" t="s">
        <v>133</v>
      </c>
      <c r="AY191" s="14" t="s">
        <v>125</v>
      </c>
      <c r="BE191" s="151">
        <f>IF(N191="základná",J191,0)</f>
        <v>0</v>
      </c>
      <c r="BF191" s="151">
        <f>IF(N191="znížená",J191,0)</f>
        <v>0</v>
      </c>
      <c r="BG191" s="151">
        <f>IF(N191="zákl. prenesená",J191,0)</f>
        <v>0</v>
      </c>
      <c r="BH191" s="151">
        <f>IF(N191="zníž. prenesená",J191,0)</f>
        <v>0</v>
      </c>
      <c r="BI191" s="151">
        <f>IF(N191="nulová",J191,0)</f>
        <v>0</v>
      </c>
      <c r="BJ191" s="14" t="s">
        <v>133</v>
      </c>
      <c r="BK191" s="151">
        <f>ROUND(I191*H191,2)</f>
        <v>0</v>
      </c>
      <c r="BL191" s="14" t="s">
        <v>132</v>
      </c>
      <c r="BM191" s="150" t="s">
        <v>655</v>
      </c>
    </row>
    <row r="192" spans="1:65" s="2" customFormat="1" ht="6.95" customHeight="1">
      <c r="A192" s="26"/>
      <c r="B192" s="41"/>
      <c r="C192" s="42"/>
      <c r="D192" s="42"/>
      <c r="E192" s="42"/>
      <c r="F192" s="42"/>
      <c r="G192" s="42"/>
      <c r="H192" s="42"/>
      <c r="I192" s="42"/>
      <c r="J192" s="42"/>
      <c r="K192" s="42"/>
      <c r="L192" s="27"/>
      <c r="M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</row>
  </sheetData>
  <autoFilter ref="C126:K191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01 - Búracie práce</vt:lpstr>
      <vt:lpstr>02 - Novovybudované konšt...</vt:lpstr>
      <vt:lpstr>03 - Elektroinštalácie</vt:lpstr>
      <vt:lpstr>04 - Interiér</vt:lpstr>
      <vt:lpstr>05 - Ústredné vykurovanie</vt:lpstr>
      <vt:lpstr>06 - Zdravotechnika</vt:lpstr>
      <vt:lpstr>'01 - Búracie práce'!Názvy_tlače</vt:lpstr>
      <vt:lpstr>'02 - Novovybudované konšt...'!Názvy_tlače</vt:lpstr>
      <vt:lpstr>'03 - Elektroinštalácie'!Názvy_tlače</vt:lpstr>
      <vt:lpstr>'04 - Interiér'!Názvy_tlače</vt:lpstr>
      <vt:lpstr>'05 - Ústredné vykurovanie'!Názvy_tlače</vt:lpstr>
      <vt:lpstr>'06 - Zdravotechnika'!Názvy_tlače</vt:lpstr>
      <vt:lpstr>'Rekapitulácia stavby'!Názvy_tlače</vt:lpstr>
      <vt:lpstr>'01 - Búracie práce'!Oblasť_tlače</vt:lpstr>
      <vt:lpstr>'02 - Novovybudované konšt...'!Oblasť_tlače</vt:lpstr>
      <vt:lpstr>'03 - Elektroinštalácie'!Oblasť_tlače</vt:lpstr>
      <vt:lpstr>'04 - Interiér'!Oblasť_tlače</vt:lpstr>
      <vt:lpstr>'05 - Ústredné vykurovanie'!Oblasť_tlače</vt:lpstr>
      <vt:lpstr>'06 - Zdravotechnika'!Oblasť_tlače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Slavomír Viazanko</dc:creator>
  <cp:lastModifiedBy>MAGDA Michal</cp:lastModifiedBy>
  <dcterms:created xsi:type="dcterms:W3CDTF">2020-09-24T20:54:52Z</dcterms:created>
  <dcterms:modified xsi:type="dcterms:W3CDTF">2020-09-26T13:31:12Z</dcterms:modified>
</cp:coreProperties>
</file>